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defaultThemeVersion="166925"/>
  <xr:revisionPtr revIDLastSave="13" documentId="13_ncr:1_{902F4D16-0987-4DB3-85F9-C591C91BB225}" xr6:coauthVersionLast="47" xr6:coauthVersionMax="47" xr10:uidLastSave="{03A49816-EE60-4974-883D-EC241D19ECE7}"/>
  <bookViews>
    <workbookView xWindow="-120" yWindow="-120" windowWidth="29040" windowHeight="15720" xr2:uid="{214E2B49-A2E3-4C24-92C5-89FE8FFDF622}"/>
  </bookViews>
  <sheets>
    <sheet name="Disclaimer" sheetId="2" r:id="rId1"/>
    <sheet name="Tables"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8" i="1" l="1"/>
  <c r="C58" i="1"/>
  <c r="B58" i="1"/>
  <c r="G34" i="1"/>
  <c r="C34" i="1"/>
  <c r="F34" i="1" s="1"/>
  <c r="C35" i="1"/>
  <c r="F35" i="1" s="1"/>
  <c r="C36" i="1"/>
  <c r="F36" i="1" s="1"/>
  <c r="C37" i="1"/>
  <c r="F37" i="1" s="1"/>
  <c r="C38" i="1"/>
  <c r="F38" i="1" s="1"/>
  <c r="C39" i="1"/>
  <c r="F39" i="1" s="1"/>
  <c r="C33" i="1"/>
  <c r="F33" i="1" s="1"/>
  <c r="I11" i="1"/>
  <c r="C61" i="1" l="1"/>
  <c r="F40" i="1"/>
  <c r="C40" i="1" s="1"/>
  <c r="F49" i="1" l="1"/>
  <c r="F54" i="1"/>
  <c r="F48" i="1"/>
  <c r="E50" i="1"/>
  <c r="E54" i="1"/>
  <c r="E57" i="1"/>
  <c r="F50" i="1"/>
  <c r="F53" i="1"/>
  <c r="F55" i="1"/>
  <c r="E49" i="1"/>
  <c r="E52" i="1"/>
  <c r="E55" i="1"/>
  <c r="F51" i="1"/>
  <c r="F52" i="1"/>
  <c r="F56" i="1"/>
  <c r="E51" i="1"/>
  <c r="E53" i="1"/>
  <c r="E56" i="1"/>
  <c r="E48" i="1"/>
  <c r="B21" i="1"/>
  <c r="D21" i="1"/>
  <c r="C21" i="1"/>
  <c r="C24" i="1" l="1"/>
  <c r="F13" i="1" s="1"/>
  <c r="F16" i="1"/>
  <c r="F17" i="1"/>
  <c r="E14" i="1"/>
  <c r="D32" i="1" s="1"/>
  <c r="G32" i="1" s="1"/>
  <c r="F18" i="1"/>
  <c r="F19" i="1"/>
  <c r="F15" i="1"/>
  <c r="F11" i="1"/>
  <c r="F14" i="1"/>
  <c r="E12" i="1" l="1"/>
  <c r="G12" i="1" s="1"/>
  <c r="E19" i="1"/>
  <c r="D38" i="1" s="1"/>
  <c r="G38" i="1" s="1"/>
  <c r="E11" i="1"/>
  <c r="G11" i="1" s="1"/>
  <c r="E18" i="1"/>
  <c r="D37" i="1" s="1"/>
  <c r="G37" i="1" s="1"/>
  <c r="E15" i="1"/>
  <c r="D33" i="1" s="1"/>
  <c r="G33" i="1" s="1"/>
  <c r="E17" i="1"/>
  <c r="D36" i="1" s="1"/>
  <c r="G36" i="1" s="1"/>
  <c r="E13" i="1"/>
  <c r="G13" i="1" s="1"/>
  <c r="E20" i="1"/>
  <c r="D39" i="1" s="1"/>
  <c r="G39" i="1" s="1"/>
  <c r="F12" i="1"/>
  <c r="E16" i="1"/>
  <c r="D35" i="1" s="1"/>
  <c r="G35" i="1" s="1"/>
  <c r="G51" i="1"/>
  <c r="G50" i="1"/>
  <c r="G52" i="1"/>
  <c r="G49" i="1"/>
  <c r="G48" i="1"/>
  <c r="G15" i="1"/>
  <c r="G14" i="1"/>
  <c r="G21" i="1" l="1"/>
  <c r="C25" i="1" s="1"/>
  <c r="H11" i="1" s="1"/>
  <c r="J11" i="1" s="1"/>
  <c r="G40" i="1"/>
  <c r="G58" i="1"/>
  <c r="C62" i="1" s="1"/>
  <c r="H48" i="1" s="1"/>
  <c r="H49" i="1" s="1"/>
  <c r="H50" i="1" s="1"/>
  <c r="H51" i="1" s="1"/>
  <c r="H52" i="1" s="1"/>
  <c r="H53" i="1" s="1"/>
  <c r="H54" i="1" s="1"/>
  <c r="H55" i="1" s="1"/>
  <c r="H56" i="1" s="1"/>
  <c r="H57" i="1" s="1"/>
  <c r="D40" i="1"/>
  <c r="H12" i="1"/>
  <c r="K11" i="1"/>
  <c r="I12" i="1" l="1"/>
  <c r="B41" i="1"/>
  <c r="J12" i="1"/>
  <c r="I13" i="1"/>
  <c r="H13" i="1"/>
  <c r="K12" i="1"/>
  <c r="J13" i="1" l="1"/>
  <c r="K13" i="1" s="1"/>
  <c r="I14" i="1"/>
  <c r="H14" i="1"/>
  <c r="I15" i="1" l="1"/>
  <c r="J14" i="1"/>
  <c r="K14" i="1" s="1"/>
  <c r="H15" i="1"/>
  <c r="J15" i="1" l="1"/>
  <c r="K15" i="1" s="1"/>
  <c r="I16" i="1"/>
  <c r="H16" i="1"/>
  <c r="I17" i="1" l="1"/>
  <c r="J16" i="1"/>
  <c r="K16" i="1" s="1"/>
  <c r="H17" i="1"/>
  <c r="I18" i="1" l="1"/>
  <c r="J17" i="1"/>
  <c r="K17" i="1" s="1"/>
  <c r="H18" i="1"/>
  <c r="J18" i="1" l="1"/>
  <c r="K18" i="1" s="1"/>
  <c r="I19" i="1"/>
  <c r="H19" i="1"/>
  <c r="J19" i="1" l="1"/>
  <c r="K19" i="1" s="1"/>
  <c r="I20" i="1"/>
  <c r="H20" i="1"/>
  <c r="J20" i="1" l="1"/>
  <c r="K20" i="1" s="1"/>
</calcChain>
</file>

<file path=xl/sharedStrings.xml><?xml version="1.0" encoding="utf-8"?>
<sst xmlns="http://schemas.openxmlformats.org/spreadsheetml/2006/main" count="79" uniqueCount="60">
  <si>
    <t>Claims</t>
  </si>
  <si>
    <t>Insurance in force (BOY)</t>
  </si>
  <si>
    <t>Discount rate</t>
  </si>
  <si>
    <t>Assume lapse and death at end of year</t>
  </si>
  <si>
    <t>Net premium ratio</t>
  </si>
  <si>
    <t>Lifetime PV</t>
  </si>
  <si>
    <t>Net premiums</t>
  </si>
  <si>
    <t>Reserves (EOY)</t>
  </si>
  <si>
    <t>Gross premium</t>
  </si>
  <si>
    <t>Deferred profit liability</t>
  </si>
  <si>
    <t>Profit</t>
  </si>
  <si>
    <t>Investment Income</t>
  </si>
  <si>
    <t>Profit / Ins. In force</t>
  </si>
  <si>
    <t>Gross prem. in excess of net prem. deferred</t>
  </si>
  <si>
    <t>Deferred profit ratio</t>
  </si>
  <si>
    <t xml:space="preserve"> PV (excess of gross premiums over net premiums) / PV (insurance in force)</t>
  </si>
  <si>
    <t>Year</t>
  </si>
  <si>
    <t xml:space="preserve"> PV (claims) / PV (gross premiums)</t>
  </si>
  <si>
    <t>Duration</t>
  </si>
  <si>
    <t>Spot rate</t>
  </si>
  <si>
    <t>Remaining Lifetime PV</t>
  </si>
  <si>
    <t>Claims PV</t>
  </si>
  <si>
    <t>Net Premiums PV</t>
  </si>
  <si>
    <t>Reserve at the end of year 3</t>
  </si>
  <si>
    <t>Table 5-7 Limited-payment life insurance example</t>
  </si>
  <si>
    <t>Table 5-8 Reserve at the end of year 3</t>
  </si>
  <si>
    <t>Table 5-9 Revised assumptions in year 3</t>
  </si>
  <si>
    <t>Society of Actuaries</t>
  </si>
  <si>
    <t>US GAAP for Insurers - 3rd edition</t>
  </si>
  <si>
    <t>Product Type</t>
  </si>
  <si>
    <t>Disclaimer</t>
  </si>
  <si>
    <t>Copyright © 2024 by the Society of Actuaries. All rights reserved.</t>
  </si>
  <si>
    <t>This material is provided for informational and educational purposes only. Neither the Society of Actuaries nor the respective authors’ employers make any endorsement, representation or guarantee</t>
  </si>
  <si>
    <t>with regard to any content, and disclaim any liability in connection with the use or misuse of any information provided herein. This publication should not be construed as professional or financial advice.</t>
  </si>
  <si>
    <t>Statements of fact and opinions expressed herein are those of the individual authors and are not necessarily those of the Society of Actuaries or the respective authors’ employers.</t>
  </si>
  <si>
    <t>Generally</t>
  </si>
  <si>
    <t>As a general rule, the spreadsheets are formatted as follows:</t>
  </si>
  <si>
    <t>Table numbers, where applicable, are consistent with the numbers in the book.</t>
  </si>
  <si>
    <t>There is a fixed face amount, payable at death.</t>
  </si>
  <si>
    <t>There are level premiums for 5 years.</t>
  </si>
  <si>
    <t>The modeled policies represent a cohort of policies issued with 100,000 of face amount.</t>
  </si>
  <si>
    <t>Nonparticipating Limited-Payment Life Insurance</t>
  </si>
  <si>
    <t>This spreadsheet is not intended to be a financial reporting or valuation system.  It was developed solely for the purpose of constructing numerical examples for the text and is not suitable for any other application.</t>
  </si>
  <si>
    <t>Product Characteristics</t>
  </si>
  <si>
    <t>The product modeled is a 5-pay life insurance policy with a 10-year term and no cash values.</t>
  </si>
  <si>
    <t>Modeling Assumptions</t>
  </si>
  <si>
    <t>Premiums are assumed to be paid at the beginning of the policy year.</t>
  </si>
  <si>
    <t>Deaths and lapses are assumed to occur at the end of the policy year.</t>
  </si>
  <si>
    <t>Modeling Scenarios</t>
  </si>
  <si>
    <t>1) As of issue date: Represents the base case scenario, where experience develops as originally expected.</t>
  </si>
  <si>
    <t>As of issue date</t>
  </si>
  <si>
    <t>Revised experience in year 3 and revised assumptions end of year 3</t>
  </si>
  <si>
    <t>2) Revised experience in year 3 and revised assumptions end of year 3: Represents a scenario in which experience deviates from that assumed in year 3 and future assumptions also change at end of year 3.</t>
  </si>
  <si>
    <t>Hard-coded / assumption inputs have text colored blue.</t>
  </si>
  <si>
    <t>Formulas have text colored black.</t>
  </si>
  <si>
    <t>Version: 2024 04</t>
  </si>
  <si>
    <t xml:space="preserve">Two scenarios are presented in the following tabs. </t>
  </si>
  <si>
    <t>Users should use any information from the spreadsheet at their own risk.</t>
  </si>
  <si>
    <r>
      <t xml:space="preserve">This spreadsheet supports numerical examples in the text </t>
    </r>
    <r>
      <rPr>
        <i/>
        <sz val="11"/>
        <rFont val="Calibri"/>
        <family val="2"/>
        <scheme val="minor"/>
      </rPr>
      <t>US GAAP for Insurers—3rd edition</t>
    </r>
    <r>
      <rPr>
        <sz val="11"/>
        <rFont val="Calibri"/>
        <family val="2"/>
        <scheme val="minor"/>
      </rPr>
      <t xml:space="preserve">.  We encourage the user to refer to the text in conjunction with this spreadsheet.  </t>
    </r>
  </si>
  <si>
    <r>
      <t xml:space="preserve">Neither the authors of </t>
    </r>
    <r>
      <rPr>
        <i/>
        <sz val="11"/>
        <rFont val="Calibri"/>
        <family val="2"/>
        <scheme val="minor"/>
      </rPr>
      <t>US GAAP for Insurers—3rd edition</t>
    </r>
    <r>
      <rPr>
        <sz val="11"/>
        <rFont val="Calibri"/>
        <family val="2"/>
        <scheme val="minor"/>
      </rPr>
      <t xml:space="preserve"> nor the Society of Actuaries are available to answer questions regarding the spreadsheets.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</si>
</sst>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0.000"/>
  </numFmts>
  <fonts count="11" x14ac:knownFonts="1">
    <font>
      <sz val="11"/>
      <color theme="1"/>
      <name val="Calibri"/>
      <family val="2"/>
      <scheme val="minor"/>
    </font>
    <font>
      <sz val="11"/>
      <color theme="1"/>
      <name val="Calibri"/>
      <family val="2"/>
      <scheme val="minor"/>
    </font>
    <font>
      <sz val="10"/>
      <name val="Arial"/>
      <family val="2"/>
    </font>
    <font>
      <b/>
      <i/>
      <sz val="11"/>
      <color rgb="FFFF0000"/>
      <name val="Calibri"/>
      <family val="2"/>
      <scheme val="minor"/>
    </font>
    <font>
      <sz val="11"/>
      <color rgb="FF0070C0"/>
      <name val="Calibri"/>
      <family val="2"/>
      <scheme val="minor"/>
    </font>
    <font>
      <b/>
      <sz val="11"/>
      <color theme="1"/>
      <name val="Calibri"/>
      <family val="2"/>
      <scheme val="minor"/>
    </font>
    <font>
      <b/>
      <sz val="11"/>
      <color rgb="FFFF0000"/>
      <name val="Calibri"/>
      <family val="2"/>
      <scheme val="minor"/>
    </font>
    <font>
      <b/>
      <sz val="11"/>
      <name val="Calibri"/>
      <family val="2"/>
      <scheme val="minor"/>
    </font>
    <font>
      <sz val="11"/>
      <name val="Calibri"/>
      <family val="2"/>
      <scheme val="minor"/>
    </font>
    <font>
      <i/>
      <sz val="11"/>
      <name val="Calibri"/>
      <family val="2"/>
      <scheme val="minor"/>
    </font>
    <font>
      <sz val="10"/>
      <name val="Calibri"/>
      <family val="2"/>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0" borderId="0"/>
  </cellStyleXfs>
  <cellXfs count="43">
    <xf numFmtId="0" fontId="0" fillId="0" borderId="0" xfId="0"/>
    <xf numFmtId="0" fontId="0" fillId="0" borderId="0" xfId="0" applyAlignment="1">
      <alignment horizontal="center" vertical="center"/>
    </xf>
    <xf numFmtId="0" fontId="3" fillId="0" borderId="0" xfId="0" applyFont="1"/>
    <xf numFmtId="164" fontId="4" fillId="0" borderId="1" xfId="1" applyNumberFormat="1" applyFont="1" applyBorder="1"/>
    <xf numFmtId="0" fontId="1" fillId="0" borderId="0" xfId="0" applyFont="1"/>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xf numFmtId="164" fontId="1" fillId="0" borderId="1" xfId="0" applyNumberFormat="1" applyFont="1" applyBorder="1"/>
    <xf numFmtId="164" fontId="1" fillId="0" borderId="1" xfId="1" applyNumberFormat="1" applyFont="1" applyBorder="1"/>
    <xf numFmtId="165" fontId="1" fillId="0" borderId="1" xfId="0" applyNumberFormat="1" applyFont="1" applyBorder="1"/>
    <xf numFmtId="0" fontId="1" fillId="0" borderId="1" xfId="0" applyFont="1" applyBorder="1" applyAlignment="1">
      <alignment horizontal="center" wrapText="1"/>
    </xf>
    <xf numFmtId="164" fontId="1" fillId="0" borderId="1" xfId="1" applyNumberFormat="1" applyFont="1" applyBorder="1" applyAlignment="1">
      <alignment horizontal="center" wrapText="1"/>
    </xf>
    <xf numFmtId="0" fontId="1" fillId="0" borderId="2" xfId="0" applyFont="1" applyBorder="1"/>
    <xf numFmtId="0" fontId="1" fillId="0" borderId="3" xfId="0" applyFont="1" applyBorder="1"/>
    <xf numFmtId="164" fontId="1" fillId="0" borderId="3" xfId="0" applyNumberFormat="1" applyFont="1" applyBorder="1"/>
    <xf numFmtId="0" fontId="1" fillId="0" borderId="4" xfId="0" applyFont="1" applyBorder="1"/>
    <xf numFmtId="0" fontId="1" fillId="0" borderId="5" xfId="0" applyFont="1" applyBorder="1"/>
    <xf numFmtId="9" fontId="1" fillId="0" borderId="0" xfId="2" applyFont="1" applyBorder="1"/>
    <xf numFmtId="0" fontId="1" fillId="0" borderId="6" xfId="0" applyFont="1" applyBorder="1"/>
    <xf numFmtId="165" fontId="1" fillId="0" borderId="0" xfId="0" applyNumberFormat="1" applyFont="1"/>
    <xf numFmtId="0" fontId="1" fillId="0" borderId="7" xfId="0" applyFont="1" applyBorder="1"/>
    <xf numFmtId="0" fontId="1" fillId="0" borderId="8" xfId="0" applyFont="1" applyBorder="1"/>
    <xf numFmtId="0" fontId="1" fillId="0" borderId="9"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164" fontId="1" fillId="0" borderId="0" xfId="0" applyNumberFormat="1" applyFont="1" applyAlignment="1">
      <alignment horizontal="center" vertical="center" wrapText="1"/>
    </xf>
    <xf numFmtId="164" fontId="1" fillId="0" borderId="0" xfId="0" applyNumberFormat="1" applyFont="1"/>
    <xf numFmtId="0" fontId="6" fillId="0" borderId="0" xfId="3" applyFont="1"/>
    <xf numFmtId="0" fontId="7" fillId="0" borderId="0" xfId="3" applyFont="1"/>
    <xf numFmtId="0" fontId="4" fillId="0" borderId="0" xfId="3" applyFont="1"/>
    <xf numFmtId="164" fontId="1" fillId="0" borderId="1" xfId="0" applyNumberFormat="1" applyFont="1" applyBorder="1" applyAlignment="1">
      <alignment horizontal="center" vertical="center" wrapText="1"/>
    </xf>
    <xf numFmtId="10" fontId="4" fillId="0" borderId="1" xfId="2" applyNumberFormat="1" applyFont="1" applyBorder="1"/>
    <xf numFmtId="0" fontId="1" fillId="0" borderId="1" xfId="0" applyFont="1" applyBorder="1" applyAlignment="1">
      <alignment wrapText="1"/>
    </xf>
    <xf numFmtId="0" fontId="1" fillId="0" borderId="10" xfId="0" applyFont="1" applyBorder="1" applyAlignment="1">
      <alignment wrapText="1"/>
    </xf>
    <xf numFmtId="164" fontId="1" fillId="0" borderId="11" xfId="0" applyNumberFormat="1" applyFont="1" applyBorder="1"/>
    <xf numFmtId="0" fontId="5" fillId="0" borderId="0" xfId="0" applyFont="1"/>
    <xf numFmtId="0" fontId="8" fillId="0" borderId="0" xfId="3" applyFont="1"/>
    <xf numFmtId="0" fontId="8" fillId="0" borderId="0" xfId="3" quotePrefix="1" applyFont="1"/>
    <xf numFmtId="0" fontId="1" fillId="0" borderId="0" xfId="0" applyFont="1" applyAlignment="1">
      <alignment wrapText="1"/>
    </xf>
    <xf numFmtId="0" fontId="10" fillId="0" borderId="0" xfId="3" applyFont="1"/>
    <xf numFmtId="0" fontId="10" fillId="0" borderId="0" xfId="3" quotePrefix="1" applyFont="1"/>
    <xf numFmtId="0" fontId="1" fillId="0" borderId="0" xfId="0" quotePrefix="1" applyFont="1"/>
  </cellXfs>
  <cellStyles count="4">
    <cellStyle name="Comma" xfId="1" builtinId="3"/>
    <cellStyle name="Normal" xfId="0" builtinId="0"/>
    <cellStyle name="Normal 12" xfId="3" xr:uid="{882CAEDC-50E3-456B-9A30-81C812F408E1}"/>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F66A82-45AC-43E0-A28B-E01E6AA8845F}">
  <sheetPr>
    <pageSetUpPr fitToPage="1"/>
  </sheetPr>
  <dimension ref="A1:W48"/>
  <sheetViews>
    <sheetView tabSelected="1" workbookViewId="0">
      <selection activeCell="AF5" sqref="AF5"/>
    </sheetView>
  </sheetViews>
  <sheetFormatPr defaultColWidth="8.85546875" defaultRowHeight="12.75" x14ac:dyDescent="0.2"/>
  <cols>
    <col min="1" max="3" width="1.85546875" style="40" customWidth="1"/>
    <col min="4" max="16384" width="8.85546875" style="40"/>
  </cols>
  <sheetData>
    <row r="1" spans="1:23" ht="13.35" customHeight="1" x14ac:dyDescent="0.25">
      <c r="A1" s="28" t="s">
        <v>27</v>
      </c>
      <c r="B1" s="37"/>
      <c r="C1" s="37"/>
      <c r="D1" s="37"/>
      <c r="E1" s="37"/>
      <c r="F1" s="37"/>
      <c r="G1" s="37"/>
      <c r="H1" s="37"/>
      <c r="I1" s="37"/>
      <c r="J1" s="37"/>
      <c r="K1" s="37"/>
      <c r="L1" s="37"/>
      <c r="M1" s="4" t="s">
        <v>55</v>
      </c>
      <c r="N1" s="37"/>
      <c r="O1" s="37"/>
      <c r="P1" s="37"/>
      <c r="Q1" s="37"/>
      <c r="R1" s="37"/>
      <c r="S1" s="37"/>
      <c r="T1" s="37"/>
      <c r="U1" s="37"/>
      <c r="V1" s="37"/>
      <c r="W1" s="37"/>
    </row>
    <row r="2" spans="1:23" ht="13.35" customHeight="1" x14ac:dyDescent="0.25">
      <c r="A2" s="2" t="s">
        <v>28</v>
      </c>
      <c r="B2" s="37"/>
      <c r="C2" s="37"/>
      <c r="D2" s="37"/>
      <c r="E2" s="37"/>
      <c r="F2" s="37"/>
      <c r="G2" s="37"/>
      <c r="H2" s="37"/>
      <c r="I2" s="37"/>
      <c r="J2" s="37"/>
      <c r="K2" s="37"/>
      <c r="L2" s="37"/>
      <c r="M2" s="37"/>
      <c r="N2" s="37"/>
      <c r="O2" s="37"/>
      <c r="P2" s="37"/>
      <c r="Q2" s="37"/>
      <c r="R2" s="37"/>
      <c r="S2" s="37"/>
      <c r="T2" s="37"/>
      <c r="U2" s="37"/>
      <c r="V2" s="37"/>
      <c r="W2" s="37"/>
    </row>
    <row r="3" spans="1:23" ht="2.1" customHeight="1" x14ac:dyDescent="0.25">
      <c r="A3" s="37"/>
      <c r="B3" s="37"/>
      <c r="C3" s="37"/>
      <c r="D3" s="37"/>
      <c r="E3" s="37"/>
      <c r="F3" s="37"/>
      <c r="G3" s="37"/>
      <c r="H3" s="37"/>
      <c r="I3" s="37"/>
      <c r="J3" s="37"/>
      <c r="K3" s="37"/>
      <c r="L3" s="37"/>
      <c r="M3" s="37"/>
      <c r="N3" s="37"/>
      <c r="O3" s="37"/>
      <c r="P3" s="37"/>
      <c r="Q3" s="37"/>
      <c r="R3" s="37"/>
      <c r="S3" s="37"/>
      <c r="T3" s="37"/>
      <c r="U3" s="37"/>
      <c r="V3" s="37"/>
      <c r="W3" s="37"/>
    </row>
    <row r="4" spans="1:23" ht="13.35" customHeight="1" x14ac:dyDescent="0.25">
      <c r="A4" s="29" t="s">
        <v>29</v>
      </c>
      <c r="B4" s="37"/>
      <c r="C4" s="37"/>
      <c r="D4" s="37"/>
      <c r="E4" s="37"/>
      <c r="F4" s="37"/>
      <c r="G4" s="37"/>
      <c r="H4" s="37"/>
      <c r="I4" s="37"/>
      <c r="J4" s="37"/>
      <c r="K4" s="37"/>
      <c r="L4" s="37"/>
      <c r="M4" s="37"/>
      <c r="N4" s="37"/>
      <c r="O4" s="37"/>
      <c r="P4" s="37"/>
      <c r="Q4" s="37"/>
      <c r="R4" s="37"/>
      <c r="S4" s="37"/>
      <c r="T4" s="37"/>
      <c r="U4" s="37"/>
      <c r="V4" s="37"/>
      <c r="W4" s="37"/>
    </row>
    <row r="5" spans="1:23" ht="13.35" customHeight="1" x14ac:dyDescent="0.25">
      <c r="A5" s="30" t="s">
        <v>41</v>
      </c>
      <c r="B5" s="37"/>
      <c r="C5" s="37"/>
      <c r="D5" s="37"/>
      <c r="E5" s="37"/>
      <c r="F5" s="37"/>
      <c r="G5" s="37"/>
      <c r="H5" s="37"/>
      <c r="I5" s="37"/>
      <c r="J5" s="37"/>
      <c r="K5" s="37"/>
      <c r="L5" s="37"/>
      <c r="M5" s="37"/>
      <c r="N5" s="37"/>
      <c r="O5" s="37"/>
      <c r="P5" s="37"/>
      <c r="Q5" s="37"/>
      <c r="R5" s="37"/>
      <c r="S5" s="37"/>
      <c r="T5" s="37"/>
      <c r="U5" s="37"/>
      <c r="V5" s="37"/>
      <c r="W5" s="37"/>
    </row>
    <row r="6" spans="1:23" ht="2.1" customHeight="1" x14ac:dyDescent="0.25">
      <c r="A6" s="28"/>
      <c r="B6" s="37"/>
      <c r="C6" s="37"/>
      <c r="D6" s="37"/>
      <c r="E6" s="37"/>
      <c r="F6" s="37"/>
      <c r="G6" s="37"/>
      <c r="H6" s="37"/>
      <c r="I6" s="37"/>
      <c r="J6" s="37"/>
      <c r="K6" s="37"/>
      <c r="L6" s="37"/>
      <c r="M6" s="37"/>
      <c r="N6" s="37"/>
      <c r="O6" s="37"/>
      <c r="P6" s="37"/>
      <c r="Q6" s="37"/>
      <c r="R6" s="37"/>
      <c r="S6" s="37"/>
      <c r="T6" s="37"/>
      <c r="U6" s="37"/>
      <c r="V6" s="37"/>
      <c r="W6" s="37"/>
    </row>
    <row r="7" spans="1:23" ht="13.35" customHeight="1" x14ac:dyDescent="0.25">
      <c r="A7" s="36" t="s">
        <v>30</v>
      </c>
      <c r="B7" s="37"/>
      <c r="C7" s="37"/>
      <c r="D7" s="37"/>
      <c r="E7" s="37"/>
      <c r="F7" s="37"/>
      <c r="G7" s="37"/>
      <c r="H7" s="37"/>
      <c r="I7" s="37"/>
      <c r="J7" s="37"/>
      <c r="K7" s="37"/>
      <c r="L7" s="37"/>
      <c r="M7" s="37"/>
      <c r="N7" s="37"/>
      <c r="O7" s="37"/>
      <c r="P7" s="37"/>
      <c r="Q7" s="37"/>
      <c r="R7" s="37"/>
      <c r="S7" s="37"/>
      <c r="T7" s="37"/>
      <c r="U7" s="37"/>
      <c r="V7" s="37"/>
      <c r="W7" s="37"/>
    </row>
    <row r="8" spans="1:23" ht="13.35" customHeight="1" x14ac:dyDescent="0.25">
      <c r="A8" s="36"/>
      <c r="B8" s="37"/>
      <c r="C8" s="37"/>
      <c r="D8" s="37"/>
      <c r="E8" s="37"/>
      <c r="F8" s="37"/>
      <c r="G8" s="37"/>
      <c r="H8" s="37"/>
      <c r="I8" s="37"/>
      <c r="J8" s="37"/>
      <c r="K8" s="37"/>
      <c r="L8" s="37"/>
      <c r="M8" s="37"/>
      <c r="N8" s="37"/>
      <c r="O8" s="37"/>
      <c r="P8" s="37"/>
      <c r="Q8" s="37"/>
      <c r="R8" s="37"/>
      <c r="S8" s="37"/>
      <c r="T8" s="37"/>
      <c r="U8" s="37"/>
      <c r="V8" s="37"/>
      <c r="W8" s="37"/>
    </row>
    <row r="9" spans="1:23" ht="13.35" customHeight="1" x14ac:dyDescent="0.25">
      <c r="A9" s="37"/>
      <c r="B9" s="37" t="s">
        <v>31</v>
      </c>
      <c r="C9" s="37"/>
      <c r="D9" s="37"/>
      <c r="E9" s="37"/>
      <c r="F9" s="37"/>
      <c r="G9" s="37"/>
      <c r="H9" s="37"/>
      <c r="I9" s="37"/>
      <c r="J9" s="37"/>
      <c r="K9" s="37"/>
      <c r="L9" s="37"/>
      <c r="M9" s="37"/>
      <c r="N9" s="37"/>
      <c r="O9" s="37"/>
      <c r="P9" s="37"/>
      <c r="Q9" s="37"/>
      <c r="R9" s="37"/>
      <c r="S9" s="37"/>
      <c r="T9" s="37"/>
      <c r="U9" s="37"/>
      <c r="V9" s="37"/>
      <c r="W9" s="37"/>
    </row>
    <row r="10" spans="1:23" ht="13.35" customHeight="1" x14ac:dyDescent="0.25">
      <c r="A10" s="37"/>
      <c r="B10" s="37"/>
      <c r="C10" s="37"/>
      <c r="D10" s="37"/>
      <c r="E10" s="37"/>
      <c r="F10" s="37"/>
      <c r="G10" s="37"/>
      <c r="H10" s="37"/>
      <c r="I10" s="37"/>
      <c r="J10" s="37"/>
      <c r="K10" s="37"/>
      <c r="L10" s="37"/>
      <c r="M10" s="37"/>
      <c r="N10" s="37"/>
      <c r="O10" s="37"/>
      <c r="P10" s="37"/>
      <c r="Q10" s="37"/>
      <c r="R10" s="37"/>
      <c r="S10" s="37"/>
      <c r="T10" s="37"/>
      <c r="U10" s="37"/>
      <c r="V10" s="37"/>
      <c r="W10" s="37"/>
    </row>
    <row r="11" spans="1:23" ht="13.35" customHeight="1" x14ac:dyDescent="0.25">
      <c r="A11" s="37"/>
      <c r="B11" s="37" t="s">
        <v>32</v>
      </c>
      <c r="C11" s="37"/>
      <c r="D11" s="37"/>
      <c r="E11" s="37"/>
      <c r="F11" s="37"/>
      <c r="G11" s="37"/>
      <c r="H11" s="37"/>
      <c r="I11" s="37"/>
      <c r="J11" s="37"/>
      <c r="K11" s="37"/>
      <c r="L11" s="37"/>
      <c r="M11" s="37"/>
      <c r="N11" s="37"/>
      <c r="O11" s="37"/>
      <c r="P11" s="37"/>
      <c r="Q11" s="37"/>
      <c r="R11" s="37"/>
      <c r="S11" s="37"/>
      <c r="T11" s="37"/>
      <c r="U11" s="37"/>
      <c r="V11" s="37"/>
      <c r="W11" s="37"/>
    </row>
    <row r="12" spans="1:23" ht="13.35" customHeight="1" x14ac:dyDescent="0.25">
      <c r="A12" s="37"/>
      <c r="B12" s="37" t="s">
        <v>33</v>
      </c>
      <c r="C12" s="37"/>
      <c r="D12" s="37"/>
      <c r="E12" s="37"/>
      <c r="F12" s="37"/>
      <c r="G12" s="37"/>
      <c r="H12" s="37"/>
      <c r="I12" s="37"/>
      <c r="J12" s="37"/>
      <c r="K12" s="37"/>
      <c r="L12" s="37"/>
      <c r="M12" s="37"/>
      <c r="N12" s="37"/>
      <c r="O12" s="37"/>
      <c r="P12" s="37"/>
      <c r="Q12" s="37"/>
      <c r="R12" s="37"/>
      <c r="S12" s="37"/>
      <c r="T12" s="37"/>
      <c r="U12" s="37"/>
      <c r="V12" s="37"/>
      <c r="W12" s="37"/>
    </row>
    <row r="13" spans="1:23" ht="13.35" customHeight="1" x14ac:dyDescent="0.25">
      <c r="A13" s="37"/>
      <c r="B13" s="37" t="s">
        <v>34</v>
      </c>
      <c r="C13" s="37"/>
      <c r="D13" s="37"/>
      <c r="E13" s="37"/>
      <c r="F13" s="37"/>
      <c r="G13" s="37"/>
      <c r="H13" s="37"/>
      <c r="I13" s="37"/>
      <c r="J13" s="37"/>
      <c r="K13" s="37"/>
      <c r="L13" s="37"/>
      <c r="M13" s="37"/>
      <c r="N13" s="37"/>
      <c r="O13" s="37"/>
      <c r="P13" s="37"/>
      <c r="Q13" s="37"/>
      <c r="R13" s="37"/>
      <c r="S13" s="37"/>
      <c r="T13" s="37"/>
      <c r="U13" s="37"/>
      <c r="V13" s="37"/>
      <c r="W13" s="37"/>
    </row>
    <row r="14" spans="1:23" ht="15" x14ac:dyDescent="0.25">
      <c r="A14" s="37"/>
      <c r="B14" s="37"/>
      <c r="C14" s="37"/>
      <c r="D14" s="37"/>
      <c r="E14" s="37"/>
      <c r="F14" s="37"/>
      <c r="G14" s="37"/>
      <c r="H14" s="37"/>
      <c r="I14" s="37"/>
      <c r="J14" s="37"/>
      <c r="K14" s="37"/>
      <c r="L14" s="37"/>
      <c r="M14" s="37"/>
      <c r="N14" s="37"/>
      <c r="O14" s="37"/>
      <c r="P14" s="37"/>
      <c r="Q14" s="37"/>
      <c r="R14" s="37"/>
      <c r="S14" s="37"/>
      <c r="T14" s="37"/>
      <c r="U14" s="37"/>
      <c r="V14" s="37"/>
      <c r="W14" s="37"/>
    </row>
    <row r="15" spans="1:23" ht="13.35" customHeight="1" x14ac:dyDescent="0.25">
      <c r="A15" s="37"/>
      <c r="B15" s="37" t="s">
        <v>58</v>
      </c>
      <c r="C15" s="37"/>
      <c r="D15" s="37"/>
      <c r="E15" s="37"/>
      <c r="F15" s="37"/>
      <c r="G15" s="37"/>
      <c r="H15" s="37"/>
      <c r="I15" s="37"/>
      <c r="J15" s="37"/>
      <c r="K15" s="37"/>
      <c r="L15" s="37"/>
      <c r="M15" s="37"/>
      <c r="N15" s="37"/>
      <c r="O15" s="37"/>
      <c r="P15" s="37"/>
      <c r="Q15" s="37"/>
      <c r="R15" s="37"/>
      <c r="S15" s="37"/>
      <c r="T15" s="37"/>
      <c r="U15" s="37"/>
      <c r="V15" s="37"/>
      <c r="W15" s="37"/>
    </row>
    <row r="16" spans="1:23" ht="13.35" customHeight="1" x14ac:dyDescent="0.25">
      <c r="A16" s="37"/>
      <c r="B16" s="37" t="s">
        <v>42</v>
      </c>
      <c r="C16" s="37"/>
      <c r="D16" s="37"/>
      <c r="E16" s="37"/>
      <c r="F16" s="37"/>
      <c r="G16" s="37"/>
      <c r="H16" s="37"/>
      <c r="I16" s="37"/>
      <c r="J16" s="37"/>
      <c r="K16" s="37"/>
      <c r="L16" s="37"/>
      <c r="M16" s="37"/>
      <c r="N16" s="37"/>
      <c r="O16" s="37"/>
      <c r="P16" s="37"/>
      <c r="Q16" s="37"/>
      <c r="R16" s="37"/>
      <c r="S16" s="37"/>
      <c r="T16" s="37"/>
      <c r="U16" s="37"/>
      <c r="V16" s="37"/>
      <c r="W16" s="37"/>
    </row>
    <row r="17" spans="1:23" ht="13.35" customHeight="1" x14ac:dyDescent="0.25">
      <c r="A17" s="37"/>
      <c r="B17" s="37" t="s">
        <v>57</v>
      </c>
      <c r="C17" s="37"/>
      <c r="D17" s="37"/>
      <c r="E17" s="37"/>
      <c r="F17" s="37"/>
      <c r="G17" s="37"/>
      <c r="H17" s="37"/>
      <c r="I17" s="37"/>
      <c r="J17" s="37"/>
      <c r="K17" s="37"/>
      <c r="L17" s="37"/>
      <c r="M17" s="37"/>
      <c r="N17" s="37"/>
      <c r="O17" s="37"/>
      <c r="P17" s="37"/>
      <c r="Q17" s="37"/>
      <c r="R17" s="37"/>
      <c r="S17" s="37"/>
      <c r="T17" s="37"/>
      <c r="U17" s="37"/>
      <c r="V17" s="37"/>
      <c r="W17" s="37"/>
    </row>
    <row r="18" spans="1:23" ht="13.35" customHeight="1" x14ac:dyDescent="0.25">
      <c r="A18" s="37"/>
      <c r="B18" s="37" t="s">
        <v>59</v>
      </c>
      <c r="C18" s="37"/>
      <c r="D18" s="37"/>
      <c r="E18" s="37"/>
      <c r="F18" s="37"/>
      <c r="G18" s="37"/>
      <c r="H18" s="37"/>
      <c r="I18" s="37"/>
      <c r="J18" s="37"/>
      <c r="K18" s="37"/>
      <c r="L18" s="37"/>
      <c r="M18" s="37"/>
      <c r="N18" s="37"/>
      <c r="O18" s="37"/>
      <c r="P18" s="37"/>
      <c r="Q18" s="37"/>
      <c r="R18" s="37"/>
      <c r="S18" s="37"/>
      <c r="T18" s="37"/>
      <c r="U18" s="37"/>
      <c r="V18" s="37"/>
      <c r="W18" s="37"/>
    </row>
    <row r="19" spans="1:23" ht="15" x14ac:dyDescent="0.25">
      <c r="A19" s="37"/>
      <c r="B19" s="37"/>
      <c r="C19" s="37"/>
      <c r="D19" s="37"/>
      <c r="E19" s="37"/>
      <c r="F19" s="37"/>
      <c r="G19" s="37"/>
      <c r="H19" s="37"/>
      <c r="I19" s="37"/>
      <c r="J19" s="37"/>
      <c r="K19" s="37"/>
      <c r="L19" s="37"/>
      <c r="M19" s="37"/>
      <c r="N19" s="37"/>
      <c r="O19" s="37"/>
      <c r="P19" s="37"/>
      <c r="Q19" s="37"/>
      <c r="R19" s="37"/>
      <c r="S19" s="37"/>
      <c r="T19" s="37"/>
      <c r="U19" s="37"/>
      <c r="V19" s="37"/>
      <c r="W19" s="37"/>
    </row>
    <row r="20" spans="1:23" ht="13.35" customHeight="1" x14ac:dyDescent="0.25">
      <c r="A20" s="37"/>
      <c r="B20" s="29" t="s">
        <v>35</v>
      </c>
      <c r="C20" s="37"/>
      <c r="D20" s="37"/>
      <c r="E20" s="37"/>
      <c r="F20" s="37"/>
      <c r="G20" s="37"/>
      <c r="H20" s="37"/>
      <c r="I20" s="37"/>
      <c r="J20" s="37"/>
      <c r="K20" s="37"/>
      <c r="L20" s="37"/>
      <c r="M20" s="37"/>
      <c r="N20" s="37"/>
      <c r="O20" s="37"/>
      <c r="P20" s="37"/>
      <c r="Q20" s="37"/>
      <c r="R20" s="37"/>
      <c r="S20" s="37"/>
      <c r="T20" s="37"/>
      <c r="U20" s="37"/>
      <c r="V20" s="37"/>
      <c r="W20" s="37"/>
    </row>
    <row r="21" spans="1:23" ht="15" x14ac:dyDescent="0.25">
      <c r="A21" s="37"/>
      <c r="B21" s="37"/>
      <c r="C21" s="37"/>
      <c r="D21" s="37"/>
      <c r="E21" s="37"/>
      <c r="F21" s="37"/>
      <c r="G21" s="37"/>
      <c r="H21" s="37"/>
      <c r="I21" s="37"/>
      <c r="J21" s="37"/>
      <c r="K21" s="37"/>
      <c r="L21" s="37"/>
      <c r="M21" s="37"/>
      <c r="N21" s="37"/>
      <c r="O21" s="37"/>
      <c r="P21" s="37"/>
      <c r="Q21" s="37"/>
      <c r="R21" s="37"/>
      <c r="S21" s="37"/>
      <c r="T21" s="37"/>
      <c r="U21" s="37"/>
      <c r="V21" s="37"/>
      <c r="W21" s="37"/>
    </row>
    <row r="22" spans="1:23" ht="13.35" customHeight="1" x14ac:dyDescent="0.25">
      <c r="A22" s="37"/>
      <c r="B22" s="37"/>
      <c r="C22" s="37" t="s">
        <v>36</v>
      </c>
      <c r="D22" s="37"/>
      <c r="E22" s="37"/>
      <c r="F22" s="37"/>
      <c r="G22" s="37"/>
      <c r="H22" s="37"/>
      <c r="I22" s="37"/>
      <c r="J22" s="37"/>
      <c r="K22" s="37"/>
      <c r="L22" s="37"/>
      <c r="M22" s="37"/>
      <c r="N22" s="37"/>
      <c r="O22" s="37"/>
      <c r="P22" s="37"/>
      <c r="Q22" s="37"/>
      <c r="R22" s="37"/>
      <c r="S22" s="37"/>
      <c r="T22" s="37"/>
      <c r="U22" s="37"/>
      <c r="V22" s="37"/>
      <c r="W22" s="37"/>
    </row>
    <row r="23" spans="1:23" ht="13.35" customHeight="1" x14ac:dyDescent="0.25">
      <c r="A23" s="37"/>
      <c r="B23" s="37"/>
      <c r="C23" s="37"/>
      <c r="D23" s="30" t="s">
        <v>53</v>
      </c>
      <c r="E23" s="37"/>
      <c r="F23" s="37"/>
      <c r="G23" s="37"/>
      <c r="H23" s="37"/>
      <c r="I23" s="37"/>
      <c r="J23" s="37"/>
      <c r="K23" s="37"/>
      <c r="L23" s="37"/>
      <c r="M23" s="37"/>
      <c r="N23" s="37"/>
      <c r="O23" s="37"/>
      <c r="P23" s="37"/>
      <c r="Q23" s="37"/>
      <c r="R23" s="37"/>
      <c r="S23" s="37"/>
      <c r="T23" s="37"/>
      <c r="U23" s="37"/>
      <c r="V23" s="37"/>
      <c r="W23" s="37"/>
    </row>
    <row r="24" spans="1:23" ht="13.35" customHeight="1" x14ac:dyDescent="0.25">
      <c r="A24" s="37"/>
      <c r="B24" s="37"/>
      <c r="C24" s="37"/>
      <c r="D24" s="37" t="s">
        <v>54</v>
      </c>
      <c r="E24" s="37"/>
      <c r="F24" s="37"/>
      <c r="G24" s="37"/>
      <c r="H24" s="37"/>
      <c r="I24" s="37"/>
      <c r="J24" s="37"/>
      <c r="K24" s="37"/>
      <c r="L24" s="37"/>
      <c r="M24" s="37"/>
      <c r="N24" s="37"/>
      <c r="O24" s="37"/>
      <c r="P24" s="37"/>
      <c r="Q24" s="37"/>
      <c r="R24" s="37"/>
      <c r="S24" s="37"/>
      <c r="T24" s="37"/>
      <c r="U24" s="37"/>
      <c r="V24" s="37"/>
      <c r="W24" s="37"/>
    </row>
    <row r="25" spans="1:23" ht="13.35" customHeight="1" x14ac:dyDescent="0.25">
      <c r="A25" s="37"/>
      <c r="B25" s="37"/>
      <c r="C25" s="37"/>
      <c r="D25" s="37" t="s">
        <v>37</v>
      </c>
      <c r="E25" s="37"/>
      <c r="F25" s="37"/>
      <c r="G25" s="37"/>
      <c r="H25" s="37"/>
      <c r="I25" s="37"/>
      <c r="J25" s="37"/>
      <c r="K25" s="37"/>
      <c r="L25" s="37"/>
      <c r="M25" s="37"/>
      <c r="N25" s="37"/>
      <c r="O25" s="37"/>
      <c r="P25" s="37"/>
      <c r="Q25" s="37"/>
      <c r="R25" s="37"/>
      <c r="S25" s="37"/>
      <c r="T25" s="37"/>
      <c r="U25" s="37"/>
      <c r="V25" s="37"/>
      <c r="W25" s="37"/>
    </row>
    <row r="26" spans="1:23" ht="15" x14ac:dyDescent="0.25">
      <c r="A26" s="37"/>
      <c r="B26" s="37"/>
      <c r="C26" s="37"/>
      <c r="D26" s="37"/>
      <c r="E26" s="37"/>
      <c r="F26" s="37"/>
      <c r="G26" s="37"/>
      <c r="H26" s="37"/>
      <c r="I26" s="37"/>
      <c r="J26" s="37"/>
      <c r="K26" s="37"/>
      <c r="L26" s="37"/>
      <c r="M26" s="37"/>
      <c r="N26" s="37"/>
      <c r="O26" s="37"/>
      <c r="P26" s="37"/>
      <c r="Q26" s="37"/>
      <c r="R26" s="37"/>
      <c r="S26" s="37"/>
      <c r="T26" s="37"/>
      <c r="U26" s="37"/>
      <c r="V26" s="37"/>
      <c r="W26" s="37"/>
    </row>
    <row r="27" spans="1:23" ht="13.35" customHeight="1" x14ac:dyDescent="0.25">
      <c r="A27" s="37"/>
      <c r="B27" s="29" t="s">
        <v>43</v>
      </c>
      <c r="C27" s="37"/>
      <c r="D27" s="37"/>
      <c r="E27" s="37"/>
      <c r="F27" s="37"/>
      <c r="G27" s="37"/>
      <c r="H27" s="37"/>
      <c r="I27" s="4"/>
      <c r="J27" s="4"/>
      <c r="K27" s="4"/>
      <c r="L27" s="4"/>
      <c r="M27" s="4"/>
      <c r="N27" s="37"/>
      <c r="O27" s="37"/>
      <c r="P27" s="37"/>
      <c r="Q27" s="37"/>
      <c r="R27" s="37"/>
      <c r="S27" s="37"/>
      <c r="T27" s="37"/>
      <c r="U27" s="37"/>
      <c r="V27" s="37"/>
      <c r="W27" s="37"/>
    </row>
    <row r="28" spans="1:23" ht="13.35" customHeight="1" x14ac:dyDescent="0.25">
      <c r="A28" s="37"/>
      <c r="B28" s="29"/>
      <c r="C28" s="37"/>
      <c r="D28" s="37"/>
      <c r="E28" s="37"/>
      <c r="F28" s="37"/>
      <c r="G28" s="37"/>
      <c r="H28" s="37"/>
      <c r="I28" s="4"/>
      <c r="J28" s="4"/>
      <c r="K28" s="4"/>
      <c r="L28" s="4"/>
      <c r="M28" s="4"/>
      <c r="N28" s="37"/>
      <c r="O28" s="37"/>
      <c r="P28" s="37"/>
      <c r="Q28" s="37"/>
      <c r="R28" s="37"/>
      <c r="S28" s="37"/>
      <c r="T28" s="37"/>
      <c r="U28" s="37"/>
      <c r="V28" s="37"/>
      <c r="W28" s="37"/>
    </row>
    <row r="29" spans="1:23" ht="13.35" customHeight="1" x14ac:dyDescent="0.25">
      <c r="A29" s="37"/>
      <c r="B29" s="29"/>
      <c r="C29" s="37" t="s">
        <v>44</v>
      </c>
      <c r="D29" s="37"/>
      <c r="E29" s="37"/>
      <c r="F29" s="37"/>
      <c r="G29" s="37"/>
      <c r="H29" s="37"/>
      <c r="I29" s="4"/>
      <c r="J29" s="4"/>
      <c r="K29" s="4"/>
      <c r="L29" s="4"/>
      <c r="M29" s="4"/>
      <c r="N29" s="37"/>
      <c r="O29" s="37"/>
      <c r="P29" s="37"/>
      <c r="Q29" s="37"/>
      <c r="R29" s="37"/>
      <c r="S29" s="37"/>
      <c r="T29" s="37"/>
      <c r="U29" s="37"/>
      <c r="V29" s="37"/>
      <c r="W29" s="37"/>
    </row>
    <row r="30" spans="1:23" ht="13.35" customHeight="1" x14ac:dyDescent="0.25">
      <c r="A30" s="37"/>
      <c r="B30" s="29"/>
      <c r="C30" s="37" t="s">
        <v>38</v>
      </c>
      <c r="D30" s="37"/>
      <c r="E30" s="37"/>
      <c r="F30" s="37"/>
      <c r="G30" s="37"/>
      <c r="H30" s="37"/>
      <c r="I30" s="4"/>
      <c r="J30" s="4"/>
      <c r="K30" s="4"/>
      <c r="L30" s="4"/>
      <c r="M30" s="4"/>
      <c r="N30" s="37"/>
      <c r="O30" s="37"/>
      <c r="P30" s="37"/>
      <c r="Q30" s="37"/>
      <c r="R30" s="37"/>
      <c r="S30" s="37"/>
      <c r="T30" s="37"/>
      <c r="U30" s="37"/>
      <c r="V30" s="37"/>
      <c r="W30" s="37"/>
    </row>
    <row r="31" spans="1:23" ht="13.35" customHeight="1" x14ac:dyDescent="0.25">
      <c r="A31" s="37"/>
      <c r="B31" s="29"/>
      <c r="C31" s="37" t="s">
        <v>39</v>
      </c>
      <c r="D31" s="37"/>
      <c r="E31" s="37"/>
      <c r="F31" s="37"/>
      <c r="G31" s="37"/>
      <c r="H31" s="37"/>
      <c r="I31" s="4"/>
      <c r="J31" s="4"/>
      <c r="K31" s="4"/>
      <c r="L31" s="4"/>
      <c r="M31" s="4"/>
      <c r="N31" s="37"/>
      <c r="O31" s="37"/>
      <c r="P31" s="37"/>
      <c r="Q31" s="37"/>
      <c r="R31" s="37"/>
      <c r="S31" s="37"/>
      <c r="T31" s="37"/>
      <c r="U31" s="37"/>
      <c r="V31" s="37"/>
      <c r="W31" s="37"/>
    </row>
    <row r="32" spans="1:23" ht="13.35" customHeight="1" x14ac:dyDescent="0.25">
      <c r="A32" s="37"/>
      <c r="B32" s="29"/>
      <c r="C32" s="37" t="s">
        <v>40</v>
      </c>
      <c r="D32" s="37"/>
      <c r="E32" s="37"/>
      <c r="F32" s="37"/>
      <c r="G32" s="37"/>
      <c r="H32" s="37"/>
      <c r="I32" s="4"/>
      <c r="J32" s="4"/>
      <c r="K32" s="4"/>
      <c r="L32" s="4"/>
      <c r="M32" s="4"/>
      <c r="N32" s="37"/>
      <c r="O32" s="37"/>
      <c r="P32" s="37"/>
      <c r="Q32" s="37"/>
      <c r="R32" s="37"/>
      <c r="S32" s="37"/>
      <c r="T32" s="37"/>
      <c r="U32" s="37"/>
      <c r="V32" s="37"/>
      <c r="W32" s="37"/>
    </row>
    <row r="33" spans="1:23" ht="13.35" customHeight="1" x14ac:dyDescent="0.25">
      <c r="A33" s="37"/>
      <c r="B33" s="37"/>
      <c r="C33" s="37"/>
      <c r="D33" s="37"/>
      <c r="E33" s="37"/>
      <c r="F33" s="37"/>
      <c r="G33" s="37"/>
      <c r="H33" s="37"/>
      <c r="I33" s="4"/>
      <c r="J33" s="4"/>
      <c r="K33" s="4"/>
      <c r="L33" s="4"/>
      <c r="M33" s="4"/>
      <c r="N33" s="37"/>
      <c r="O33" s="37"/>
      <c r="P33" s="37"/>
      <c r="Q33" s="37"/>
      <c r="R33" s="37"/>
      <c r="S33" s="37"/>
      <c r="T33" s="37"/>
      <c r="U33" s="37"/>
      <c r="V33" s="37"/>
      <c r="W33" s="37"/>
    </row>
    <row r="34" spans="1:23" ht="13.35" customHeight="1" x14ac:dyDescent="0.25">
      <c r="A34" s="37"/>
      <c r="B34" s="29" t="s">
        <v>45</v>
      </c>
      <c r="C34" s="37"/>
      <c r="D34" s="37"/>
      <c r="E34" s="37"/>
      <c r="F34" s="37"/>
      <c r="G34" s="37"/>
      <c r="H34" s="37"/>
      <c r="I34" s="4"/>
      <c r="J34" s="4"/>
      <c r="K34" s="4"/>
      <c r="L34" s="4"/>
      <c r="M34" s="4"/>
      <c r="N34" s="37"/>
      <c r="O34" s="37"/>
      <c r="P34" s="37"/>
      <c r="Q34" s="37"/>
      <c r="R34" s="37"/>
      <c r="S34" s="37"/>
      <c r="T34" s="37"/>
      <c r="U34" s="37"/>
      <c r="V34" s="37"/>
      <c r="W34" s="37"/>
    </row>
    <row r="35" spans="1:23" ht="13.35" customHeight="1" x14ac:dyDescent="0.25">
      <c r="A35" s="37"/>
      <c r="B35" s="37"/>
      <c r="C35" s="37"/>
      <c r="D35" s="37"/>
      <c r="E35" s="37"/>
      <c r="F35" s="37"/>
      <c r="G35" s="37"/>
      <c r="H35" s="37"/>
      <c r="I35" s="4"/>
      <c r="J35" s="4"/>
      <c r="K35" s="4"/>
      <c r="L35" s="4"/>
      <c r="M35" s="4"/>
      <c r="N35" s="37"/>
      <c r="O35" s="37"/>
      <c r="P35" s="37"/>
      <c r="Q35" s="37"/>
      <c r="R35" s="37"/>
      <c r="S35" s="37"/>
      <c r="T35" s="37"/>
      <c r="U35" s="37"/>
      <c r="V35" s="37"/>
      <c r="W35" s="37"/>
    </row>
    <row r="36" spans="1:23" ht="13.35" customHeight="1" x14ac:dyDescent="0.25">
      <c r="A36" s="37"/>
      <c r="B36" s="37"/>
      <c r="C36" s="38" t="s">
        <v>46</v>
      </c>
      <c r="D36" s="37"/>
      <c r="E36" s="37"/>
      <c r="F36" s="37"/>
      <c r="G36" s="37"/>
      <c r="H36" s="37"/>
      <c r="I36" s="4"/>
      <c r="J36" s="4"/>
      <c r="K36" s="4"/>
      <c r="L36" s="4"/>
      <c r="M36" s="4"/>
      <c r="N36" s="37"/>
      <c r="O36" s="37"/>
      <c r="P36" s="37"/>
      <c r="Q36" s="37"/>
      <c r="R36" s="37"/>
      <c r="S36" s="37"/>
      <c r="T36" s="37"/>
      <c r="U36" s="37"/>
      <c r="V36" s="37"/>
      <c r="W36" s="37"/>
    </row>
    <row r="37" spans="1:23" ht="13.35" customHeight="1" x14ac:dyDescent="0.25">
      <c r="A37" s="37"/>
      <c r="B37" s="37"/>
      <c r="C37" s="38" t="s">
        <v>47</v>
      </c>
      <c r="D37" s="37"/>
      <c r="E37" s="37"/>
      <c r="F37" s="37"/>
      <c r="G37" s="37"/>
      <c r="H37" s="37"/>
      <c r="I37" s="4"/>
      <c r="J37" s="4"/>
      <c r="K37" s="4"/>
      <c r="L37" s="4"/>
      <c r="M37" s="4"/>
      <c r="N37" s="37"/>
      <c r="O37" s="37"/>
      <c r="P37" s="37"/>
      <c r="Q37" s="37"/>
      <c r="R37" s="37"/>
      <c r="S37" s="37"/>
      <c r="T37" s="37"/>
      <c r="U37" s="37"/>
      <c r="V37" s="37"/>
      <c r="W37" s="37"/>
    </row>
    <row r="38" spans="1:23" ht="13.35" customHeight="1" x14ac:dyDescent="0.25">
      <c r="A38" s="37"/>
      <c r="B38" s="37"/>
      <c r="C38" s="37"/>
      <c r="D38" s="38"/>
      <c r="E38" s="37"/>
      <c r="F38" s="37"/>
      <c r="G38" s="37"/>
      <c r="H38" s="37"/>
      <c r="I38" s="4"/>
      <c r="J38" s="4"/>
      <c r="K38" s="4"/>
      <c r="L38" s="4"/>
      <c r="M38" s="4"/>
      <c r="N38" s="37"/>
      <c r="O38" s="37"/>
      <c r="P38" s="37"/>
      <c r="Q38" s="37"/>
      <c r="R38" s="37"/>
      <c r="S38" s="37"/>
      <c r="T38" s="37"/>
      <c r="U38" s="37"/>
      <c r="V38" s="37"/>
      <c r="W38" s="37"/>
    </row>
    <row r="39" spans="1:23" ht="13.35" customHeight="1" x14ac:dyDescent="0.25">
      <c r="A39" s="37"/>
      <c r="B39" s="29" t="s">
        <v>48</v>
      </c>
      <c r="D39" s="37"/>
      <c r="E39" s="37"/>
      <c r="F39" s="37"/>
      <c r="G39" s="37"/>
      <c r="H39" s="37"/>
      <c r="I39" s="4"/>
      <c r="J39" s="4"/>
      <c r="K39" s="4"/>
      <c r="L39" s="4"/>
      <c r="M39" s="4"/>
      <c r="N39" s="37"/>
      <c r="O39" s="37"/>
      <c r="P39" s="37"/>
      <c r="Q39" s="37"/>
      <c r="R39" s="37"/>
      <c r="S39" s="37"/>
      <c r="T39" s="37"/>
      <c r="U39" s="37"/>
      <c r="V39" s="37"/>
      <c r="W39" s="37"/>
    </row>
    <row r="40" spans="1:23" ht="15" x14ac:dyDescent="0.25">
      <c r="A40" s="37"/>
      <c r="B40" s="37"/>
      <c r="C40" s="37"/>
      <c r="D40" s="37"/>
      <c r="E40" s="37"/>
      <c r="F40" s="37"/>
      <c r="G40" s="37"/>
      <c r="H40" s="37"/>
      <c r="I40" s="37"/>
      <c r="J40" s="37"/>
      <c r="K40" s="37"/>
      <c r="L40" s="37"/>
      <c r="M40" s="37"/>
      <c r="N40" s="37"/>
      <c r="O40" s="37"/>
      <c r="P40" s="37"/>
      <c r="Q40" s="37"/>
      <c r="R40" s="37"/>
      <c r="S40" s="37"/>
      <c r="T40" s="37"/>
      <c r="U40" s="37"/>
      <c r="V40" s="37"/>
      <c r="W40" s="37"/>
    </row>
    <row r="41" spans="1:23" ht="15" x14ac:dyDescent="0.25">
      <c r="C41" s="37" t="s">
        <v>56</v>
      </c>
      <c r="D41" s="37"/>
    </row>
    <row r="42" spans="1:23" ht="15" x14ac:dyDescent="0.25">
      <c r="C42" s="4"/>
      <c r="D42" s="38" t="s">
        <v>49</v>
      </c>
    </row>
    <row r="43" spans="1:23" ht="15" x14ac:dyDescent="0.25">
      <c r="C43" s="4"/>
      <c r="D43" s="41" t="s">
        <v>52</v>
      </c>
    </row>
    <row r="44" spans="1:23" ht="15" x14ac:dyDescent="0.25">
      <c r="C44" s="4"/>
      <c r="D44" s="4"/>
      <c r="E44" s="42"/>
    </row>
    <row r="46" spans="1:23" x14ac:dyDescent="0.2">
      <c r="E46" s="41"/>
    </row>
    <row r="48" spans="1:23" ht="15" x14ac:dyDescent="0.25">
      <c r="E48" s="42"/>
    </row>
  </sheetData>
  <pageMargins left="0.7" right="0.7" top="0.75" bottom="0.75" header="0.3" footer="0.3"/>
  <pageSetup scale="7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B8AA7-8670-4C1B-A526-36766AEAE315}">
  <dimension ref="A1:N64"/>
  <sheetViews>
    <sheetView topLeftCell="A21" workbookViewId="0">
      <selection activeCell="A44" sqref="A44"/>
    </sheetView>
  </sheetViews>
  <sheetFormatPr defaultRowHeight="15" x14ac:dyDescent="0.25"/>
  <cols>
    <col min="1" max="1" width="12.28515625" customWidth="1"/>
    <col min="2" max="3" width="11.7109375" customWidth="1"/>
    <col min="4" max="4" width="10.42578125" customWidth="1"/>
    <col min="5" max="5" width="9.85546875" customWidth="1"/>
    <col min="6" max="6" width="10.5703125" bestFit="1" customWidth="1"/>
    <col min="7" max="7" width="10.5703125" customWidth="1"/>
    <col min="8" max="8" width="10.28515625" customWidth="1"/>
    <col min="9" max="9" width="11.28515625" customWidth="1"/>
  </cols>
  <sheetData>
    <row r="1" spans="1:14" x14ac:dyDescent="0.25">
      <c r="A1" s="28" t="s">
        <v>27</v>
      </c>
      <c r="B1" s="4"/>
      <c r="C1" s="4"/>
      <c r="D1" s="4"/>
      <c r="E1" s="4"/>
      <c r="F1" s="4"/>
      <c r="G1" s="4"/>
      <c r="H1" s="4"/>
      <c r="I1" s="4"/>
      <c r="J1" s="4"/>
      <c r="K1" s="4"/>
    </row>
    <row r="2" spans="1:14" x14ac:dyDescent="0.25">
      <c r="A2" s="2" t="s">
        <v>28</v>
      </c>
      <c r="B2" s="4"/>
      <c r="C2" s="4"/>
      <c r="D2" s="4"/>
      <c r="E2" s="4"/>
      <c r="F2" s="4"/>
      <c r="G2" s="4"/>
      <c r="H2" s="4"/>
      <c r="I2" s="4"/>
      <c r="J2" s="4"/>
      <c r="K2" s="4"/>
    </row>
    <row r="3" spans="1:14" x14ac:dyDescent="0.25">
      <c r="A3" s="29" t="s">
        <v>29</v>
      </c>
      <c r="B3" s="4"/>
      <c r="C3" s="4"/>
      <c r="D3" s="4"/>
      <c r="E3" s="4"/>
      <c r="F3" s="4"/>
      <c r="G3" s="4"/>
      <c r="H3" s="4"/>
      <c r="I3" s="4"/>
      <c r="J3" s="4"/>
      <c r="K3" s="4"/>
    </row>
    <row r="4" spans="1:14" x14ac:dyDescent="0.25">
      <c r="A4" s="30" t="s">
        <v>41</v>
      </c>
      <c r="B4" s="4"/>
      <c r="C4" s="4"/>
      <c r="D4" s="4"/>
      <c r="E4" s="4"/>
      <c r="F4" s="4"/>
      <c r="G4" s="4"/>
      <c r="H4" s="4"/>
      <c r="I4" s="4"/>
      <c r="J4" s="4"/>
      <c r="K4" s="4"/>
    </row>
    <row r="5" spans="1:14" x14ac:dyDescent="0.25">
      <c r="A5" s="4"/>
      <c r="B5" s="4"/>
      <c r="C5" s="4"/>
      <c r="D5" s="4"/>
      <c r="E5" s="4"/>
      <c r="F5" s="4"/>
      <c r="G5" s="4"/>
      <c r="H5" s="4"/>
      <c r="I5" s="4"/>
      <c r="J5" s="4"/>
      <c r="K5" s="4"/>
    </row>
    <row r="6" spans="1:14" x14ac:dyDescent="0.25">
      <c r="A6" s="36" t="s">
        <v>50</v>
      </c>
      <c r="B6" s="4"/>
      <c r="C6" s="4"/>
      <c r="D6" s="4"/>
      <c r="E6" s="4"/>
      <c r="F6" s="4"/>
      <c r="G6" s="4"/>
      <c r="H6" s="4"/>
      <c r="I6" s="4"/>
      <c r="J6" s="4"/>
      <c r="K6" s="4"/>
    </row>
    <row r="7" spans="1:14" x14ac:dyDescent="0.25">
      <c r="A7" s="4"/>
      <c r="B7" s="4"/>
      <c r="C7" s="4"/>
      <c r="D7" s="4"/>
      <c r="E7" s="4"/>
      <c r="F7" s="4"/>
      <c r="G7" s="4"/>
      <c r="H7" s="4"/>
      <c r="I7" s="4"/>
      <c r="J7" s="4"/>
      <c r="K7" s="4"/>
    </row>
    <row r="8" spans="1:14" x14ac:dyDescent="0.25">
      <c r="A8" s="4" t="s">
        <v>24</v>
      </c>
      <c r="B8" s="4"/>
      <c r="C8" s="4"/>
      <c r="D8" s="4"/>
      <c r="E8" s="4"/>
      <c r="F8" s="4"/>
      <c r="G8" s="4"/>
      <c r="H8" s="4"/>
      <c r="I8" s="4"/>
      <c r="J8" s="4"/>
      <c r="K8" s="4"/>
    </row>
    <row r="9" spans="1:14" x14ac:dyDescent="0.25">
      <c r="A9" s="4"/>
      <c r="B9" s="4"/>
      <c r="C9" s="4"/>
      <c r="D9" s="4"/>
      <c r="E9" s="4"/>
      <c r="F9" s="4"/>
      <c r="G9" s="4"/>
      <c r="H9" s="4"/>
      <c r="I9" s="4"/>
      <c r="J9" s="4"/>
      <c r="K9" s="4"/>
    </row>
    <row r="10" spans="1:14" ht="75" x14ac:dyDescent="0.25">
      <c r="A10" s="5" t="s">
        <v>16</v>
      </c>
      <c r="B10" s="6" t="s">
        <v>1</v>
      </c>
      <c r="C10" s="6" t="s">
        <v>8</v>
      </c>
      <c r="D10" s="5" t="s">
        <v>0</v>
      </c>
      <c r="E10" s="6" t="s">
        <v>6</v>
      </c>
      <c r="F10" s="6" t="s">
        <v>7</v>
      </c>
      <c r="G10" s="6" t="s">
        <v>13</v>
      </c>
      <c r="H10" s="6" t="s">
        <v>9</v>
      </c>
      <c r="I10" s="6" t="s">
        <v>11</v>
      </c>
      <c r="J10" s="5" t="s">
        <v>10</v>
      </c>
      <c r="K10" s="6" t="s">
        <v>12</v>
      </c>
      <c r="L10" s="1"/>
      <c r="M10" s="1"/>
      <c r="N10" s="1"/>
    </row>
    <row r="11" spans="1:14" x14ac:dyDescent="0.25">
      <c r="A11" s="7">
        <v>1</v>
      </c>
      <c r="B11" s="3">
        <v>100000</v>
      </c>
      <c r="C11" s="3">
        <v>4000</v>
      </c>
      <c r="D11" s="3">
        <v>1000</v>
      </c>
      <c r="E11" s="8">
        <f>$C$24*C11</f>
        <v>2131.4899780492842</v>
      </c>
      <c r="F11" s="9">
        <f>NPV($C$23,D12:$D$20)-NPV($C$23,C12:$C$20)*(1+$C$23)*$C$24</f>
        <v>1238.0644769517494</v>
      </c>
      <c r="G11" s="8">
        <f>C11-E11</f>
        <v>1868.5100219507158</v>
      </c>
      <c r="H11" s="8">
        <f>(G11)*(1+$C$23)-$C$25*B11</f>
        <v>466.36039834295866</v>
      </c>
      <c r="I11" s="8">
        <f>C11*$C$23</f>
        <v>200</v>
      </c>
      <c r="J11" s="8">
        <f>C11-D11-(F11)-(H11)+I11</f>
        <v>1495.575124705292</v>
      </c>
      <c r="K11" s="10">
        <f>J11/B11</f>
        <v>1.495575124705292E-2</v>
      </c>
    </row>
    <row r="12" spans="1:14" x14ac:dyDescent="0.25">
      <c r="A12" s="7">
        <v>2</v>
      </c>
      <c r="B12" s="3">
        <v>96000</v>
      </c>
      <c r="C12" s="3">
        <v>3800</v>
      </c>
      <c r="D12" s="3">
        <v>1000</v>
      </c>
      <c r="E12" s="8">
        <f t="shared" ref="E12:E20" si="0">$C$24*C12</f>
        <v>2024.9154791468202</v>
      </c>
      <c r="F12" s="9">
        <f>NPV($C$23,D13:$D$20)-NPV($C$23,C13:$C$20)*(1+$C$23)*$C$24</f>
        <v>2426.1289539035006</v>
      </c>
      <c r="G12" s="8">
        <f t="shared" ref="G12:G15" si="1">C12-E12</f>
        <v>1775.0845208531798</v>
      </c>
      <c r="H12" s="8">
        <f>(H11+G12)*(1+$C$23)-$C$25*B12</f>
        <v>917.76504543886381</v>
      </c>
      <c r="I12" s="8">
        <f>$C$23*(C12+F11+H11)</f>
        <v>275.22124376473539</v>
      </c>
      <c r="J12" s="8">
        <f>C12-D12-(F12-F11)-(H12-H11)+I12</f>
        <v>1435.752119717079</v>
      </c>
      <c r="K12" s="10">
        <f t="shared" ref="K12:K20" si="2">J12/B12</f>
        <v>1.4955751247052907E-2</v>
      </c>
    </row>
    <row r="13" spans="1:14" x14ac:dyDescent="0.25">
      <c r="A13" s="7">
        <v>3</v>
      </c>
      <c r="B13" s="3">
        <v>85000</v>
      </c>
      <c r="C13" s="3">
        <v>3400</v>
      </c>
      <c r="D13" s="3">
        <v>1200</v>
      </c>
      <c r="E13" s="8">
        <f t="shared" si="0"/>
        <v>1811.7664813418917</v>
      </c>
      <c r="F13" s="9">
        <f>NPV($C$23,D14:$D$20)-NPV($C$23,C14:$C$20)*(1+$C$23)*$C$24</f>
        <v>3249.7902070076611</v>
      </c>
      <c r="G13" s="8">
        <f t="shared" si="1"/>
        <v>1588.2335186581083</v>
      </c>
      <c r="H13" s="8">
        <f t="shared" ref="H13:H20" si="3">(H12+G13)*(1+$C$23)-$C$25*B13</f>
        <v>1360.0596363023215</v>
      </c>
      <c r="I13" s="8">
        <f t="shared" ref="I13:I20" si="4">$C$23*(C13+F12+H12)</f>
        <v>337.19469996711825</v>
      </c>
      <c r="J13" s="8">
        <f t="shared" ref="J13:J20" si="5">C13-D13-(F13-F12)-(H13-H12)+I13</f>
        <v>1271.2388559995002</v>
      </c>
      <c r="K13" s="10">
        <f t="shared" si="2"/>
        <v>1.4955751247052944E-2</v>
      </c>
    </row>
    <row r="14" spans="1:14" x14ac:dyDescent="0.25">
      <c r="A14" s="7">
        <v>4</v>
      </c>
      <c r="B14" s="3">
        <v>75000</v>
      </c>
      <c r="C14" s="3">
        <v>3100</v>
      </c>
      <c r="D14" s="3">
        <v>1500</v>
      </c>
      <c r="E14" s="8">
        <f t="shared" si="0"/>
        <v>1651.9047329881955</v>
      </c>
      <c r="F14" s="9">
        <f>NPV($C$23,D15:$D$20)-NPV($C$23,C15:$C$20)*(1+$C$23)*$C$24</f>
        <v>3646.7796869956496</v>
      </c>
      <c r="G14" s="8">
        <f t="shared" si="1"/>
        <v>1448.0952670118045</v>
      </c>
      <c r="H14" s="8">
        <f t="shared" si="3"/>
        <v>1826.8813049508624</v>
      </c>
      <c r="I14" s="8">
        <f t="shared" si="4"/>
        <v>385.49249216549919</v>
      </c>
      <c r="J14" s="8">
        <f t="shared" si="5"/>
        <v>1121.6813435289698</v>
      </c>
      <c r="K14" s="10">
        <f t="shared" si="2"/>
        <v>1.4955751247052932E-2</v>
      </c>
    </row>
    <row r="15" spans="1:14" x14ac:dyDescent="0.25">
      <c r="A15" s="7">
        <v>5</v>
      </c>
      <c r="B15" s="3">
        <v>60000</v>
      </c>
      <c r="C15" s="3">
        <v>2500</v>
      </c>
      <c r="D15" s="3">
        <v>1250</v>
      </c>
      <c r="E15" s="8">
        <f t="shared" si="0"/>
        <v>1332.1812362808028</v>
      </c>
      <c r="F15" s="9">
        <f>NPV($C$23,D16:$D$20)-NPV($C$23,C16:$C$20)*(1+$C$23)*$C$24</f>
        <v>3977.9089694402751</v>
      </c>
      <c r="G15" s="8">
        <f t="shared" si="1"/>
        <v>1167.8187637191972</v>
      </c>
      <c r="H15" s="8">
        <f t="shared" si="3"/>
        <v>2247.0899972803868</v>
      </c>
      <c r="I15" s="8">
        <f t="shared" si="4"/>
        <v>398.68304959732563</v>
      </c>
      <c r="J15" s="8">
        <f t="shared" si="5"/>
        <v>897.34507482317576</v>
      </c>
      <c r="K15" s="10">
        <f t="shared" si="2"/>
        <v>1.495575124705293E-2</v>
      </c>
    </row>
    <row r="16" spans="1:14" x14ac:dyDescent="0.25">
      <c r="A16" s="7">
        <v>6</v>
      </c>
      <c r="B16" s="3">
        <v>50000</v>
      </c>
      <c r="C16" s="3"/>
      <c r="D16" s="3">
        <v>1100</v>
      </c>
      <c r="E16" s="8">
        <f t="shared" si="0"/>
        <v>0</v>
      </c>
      <c r="F16" s="9">
        <f>NPV($C$23,D17:$D$20)-NPV($C$23,C17:$C$20)*(1+$C$23)*$C$24</f>
        <v>3076.8044179122894</v>
      </c>
      <c r="G16" s="7"/>
      <c r="H16" s="8">
        <f t="shared" si="3"/>
        <v>1611.6569347917598</v>
      </c>
      <c r="I16" s="8">
        <f t="shared" si="4"/>
        <v>311.24994833603313</v>
      </c>
      <c r="J16" s="8">
        <f t="shared" si="5"/>
        <v>747.78756235264586</v>
      </c>
      <c r="K16" s="10">
        <f t="shared" si="2"/>
        <v>1.4955751247052918E-2</v>
      </c>
    </row>
    <row r="17" spans="1:11" x14ac:dyDescent="0.25">
      <c r="A17" s="7">
        <v>7</v>
      </c>
      <c r="B17" s="3">
        <v>40000</v>
      </c>
      <c r="C17" s="3"/>
      <c r="D17" s="3">
        <v>1000</v>
      </c>
      <c r="E17" s="8">
        <f t="shared" si="0"/>
        <v>0</v>
      </c>
      <c r="F17" s="9">
        <f>NPV($C$23,D18:$D$20)-NPV($C$23,C18:$C$20)*(1+$C$23)*$C$24</f>
        <v>2230.6446388079039</v>
      </c>
      <c r="G17" s="7"/>
      <c r="H17" s="8">
        <f t="shared" si="3"/>
        <v>1094.0097316492306</v>
      </c>
      <c r="I17" s="8">
        <f t="shared" si="4"/>
        <v>234.42306763520247</v>
      </c>
      <c r="J17" s="8">
        <f t="shared" si="5"/>
        <v>598.2300498821171</v>
      </c>
      <c r="K17" s="10">
        <f t="shared" si="2"/>
        <v>1.4955751247052928E-2</v>
      </c>
    </row>
    <row r="18" spans="1:11" x14ac:dyDescent="0.25">
      <c r="A18" s="7">
        <v>8</v>
      </c>
      <c r="B18" s="3">
        <v>32000</v>
      </c>
      <c r="C18" s="3"/>
      <c r="D18" s="3">
        <v>900</v>
      </c>
      <c r="E18" s="8">
        <f t="shared" si="0"/>
        <v>0</v>
      </c>
      <c r="F18" s="9">
        <f>NPV($C$23,D19:$D$20)-NPV($C$23,C19:$C$20)*(1+$C$23)*$C$24</f>
        <v>1442.1768707482993</v>
      </c>
      <c r="G18" s="7"/>
      <c r="H18" s="8">
        <f t="shared" si="3"/>
        <v>670.12617832599835</v>
      </c>
      <c r="I18" s="8">
        <f t="shared" si="4"/>
        <v>166.23271852285674</v>
      </c>
      <c r="J18" s="8">
        <f t="shared" si="5"/>
        <v>478.58403990569366</v>
      </c>
      <c r="K18" s="10">
        <f t="shared" si="2"/>
        <v>1.4955751247052926E-2</v>
      </c>
    </row>
    <row r="19" spans="1:11" x14ac:dyDescent="0.25">
      <c r="A19" s="7">
        <v>9</v>
      </c>
      <c r="B19" s="3">
        <v>28000</v>
      </c>
      <c r="C19" s="3"/>
      <c r="D19" s="3">
        <v>800</v>
      </c>
      <c r="E19" s="8">
        <f t="shared" si="0"/>
        <v>0</v>
      </c>
      <c r="F19" s="9">
        <f>NPV($C$23,D20:$D$20)-NPV($C$23,C20:$C$20)*(1+$C$23)*$C$24</f>
        <v>714.28571428571422</v>
      </c>
      <c r="G19" s="7"/>
      <c r="H19" s="8">
        <f t="shared" si="3"/>
        <v>284.87145232481623</v>
      </c>
      <c r="I19" s="8">
        <f t="shared" si="4"/>
        <v>105.61515245371488</v>
      </c>
      <c r="J19" s="8">
        <f t="shared" si="5"/>
        <v>418.76103491748205</v>
      </c>
      <c r="K19" s="10">
        <f t="shared" si="2"/>
        <v>1.495575124705293E-2</v>
      </c>
    </row>
    <row r="20" spans="1:11" x14ac:dyDescent="0.25">
      <c r="A20" s="7">
        <v>10</v>
      </c>
      <c r="B20" s="3">
        <v>20000</v>
      </c>
      <c r="C20" s="3"/>
      <c r="D20" s="3">
        <v>750</v>
      </c>
      <c r="E20" s="8">
        <f t="shared" si="0"/>
        <v>0</v>
      </c>
      <c r="F20" s="9">
        <v>0</v>
      </c>
      <c r="G20" s="7"/>
      <c r="H20" s="8">
        <f t="shared" si="3"/>
        <v>-1.5347723092418164E-12</v>
      </c>
      <c r="I20" s="8">
        <f t="shared" si="4"/>
        <v>49.957858330526527</v>
      </c>
      <c r="J20" s="8">
        <f t="shared" si="5"/>
        <v>299.11502494105849</v>
      </c>
      <c r="K20" s="10">
        <f t="shared" si="2"/>
        <v>1.4955751247052925E-2</v>
      </c>
    </row>
    <row r="21" spans="1:11" x14ac:dyDescent="0.25">
      <c r="A21" s="11" t="s">
        <v>5</v>
      </c>
      <c r="B21" s="12">
        <f>NPV(C23,B11:B20)</f>
        <v>482177.57398960984</v>
      </c>
      <c r="C21" s="9">
        <f>NPV(C23,C11:C15)*(1+C23)</f>
        <v>15437.60058823227</v>
      </c>
      <c r="D21" s="8">
        <f>NPV(C23,D11:D20)</f>
        <v>8226.2727347362052</v>
      </c>
      <c r="E21" s="7"/>
      <c r="F21" s="7"/>
      <c r="G21" s="9">
        <f>NPV($C$23,G11:G15)*(1+C23)</f>
        <v>7211.3278534960646</v>
      </c>
      <c r="H21" s="7"/>
      <c r="I21" s="7"/>
      <c r="J21" s="7"/>
      <c r="K21" s="7"/>
    </row>
    <row r="22" spans="1:11" x14ac:dyDescent="0.25">
      <c r="A22" s="13"/>
      <c r="B22" s="14"/>
      <c r="C22" s="14"/>
      <c r="D22" s="15"/>
      <c r="E22" s="14"/>
      <c r="F22" s="14"/>
      <c r="G22" s="14"/>
      <c r="H22" s="14"/>
      <c r="I22" s="14"/>
      <c r="J22" s="14"/>
      <c r="K22" s="16"/>
    </row>
    <row r="23" spans="1:11" x14ac:dyDescent="0.25">
      <c r="A23" s="17" t="s">
        <v>2</v>
      </c>
      <c r="B23" s="4"/>
      <c r="C23" s="18">
        <v>0.05</v>
      </c>
      <c r="D23" s="4"/>
      <c r="E23" s="4"/>
      <c r="F23" s="4"/>
      <c r="G23" s="4"/>
      <c r="H23" s="4"/>
      <c r="I23" s="4"/>
      <c r="J23" s="4"/>
      <c r="K23" s="19"/>
    </row>
    <row r="24" spans="1:11" x14ac:dyDescent="0.25">
      <c r="A24" s="17" t="s">
        <v>4</v>
      </c>
      <c r="B24" s="4"/>
      <c r="C24" s="20">
        <f>D21/C21</f>
        <v>0.5328724945123211</v>
      </c>
      <c r="D24" s="4" t="s">
        <v>17</v>
      </c>
      <c r="E24" s="4"/>
      <c r="F24" s="4"/>
      <c r="G24" s="4"/>
      <c r="H24" s="4"/>
      <c r="I24" s="4"/>
      <c r="J24" s="4"/>
      <c r="K24" s="19"/>
    </row>
    <row r="25" spans="1:11" x14ac:dyDescent="0.25">
      <c r="A25" s="17" t="s">
        <v>14</v>
      </c>
      <c r="B25" s="4"/>
      <c r="C25" s="20">
        <f>G21/B21</f>
        <v>1.4955751247052932E-2</v>
      </c>
      <c r="D25" s="4" t="s">
        <v>15</v>
      </c>
      <c r="E25" s="4"/>
      <c r="F25" s="4"/>
      <c r="G25" s="4"/>
      <c r="H25" s="4"/>
      <c r="I25" s="4"/>
      <c r="J25" s="4"/>
      <c r="K25" s="19"/>
    </row>
    <row r="26" spans="1:11" x14ac:dyDescent="0.25">
      <c r="A26" s="17"/>
      <c r="B26" s="4"/>
      <c r="C26" s="4"/>
      <c r="D26" s="4"/>
      <c r="E26" s="4"/>
      <c r="F26" s="4"/>
      <c r="G26" s="4"/>
      <c r="H26" s="4"/>
      <c r="I26" s="4"/>
      <c r="J26" s="4"/>
      <c r="K26" s="19"/>
    </row>
    <row r="27" spans="1:11" x14ac:dyDescent="0.25">
      <c r="A27" s="21" t="s">
        <v>3</v>
      </c>
      <c r="B27" s="22"/>
      <c r="C27" s="22"/>
      <c r="D27" s="22"/>
      <c r="E27" s="22"/>
      <c r="F27" s="22"/>
      <c r="G27" s="22"/>
      <c r="H27" s="22"/>
      <c r="I27" s="22"/>
      <c r="J27" s="22"/>
      <c r="K27" s="23"/>
    </row>
    <row r="28" spans="1:11" x14ac:dyDescent="0.25">
      <c r="A28" s="4"/>
      <c r="B28" s="4"/>
      <c r="C28" s="4"/>
      <c r="D28" s="4"/>
      <c r="E28" s="4"/>
      <c r="F28" s="4"/>
      <c r="G28" s="4"/>
      <c r="H28" s="4"/>
      <c r="I28" s="4"/>
      <c r="J28" s="4"/>
      <c r="K28" s="4"/>
    </row>
    <row r="29" spans="1:11" x14ac:dyDescent="0.25">
      <c r="A29" s="4" t="s">
        <v>25</v>
      </c>
      <c r="B29" s="4"/>
      <c r="C29" s="4"/>
      <c r="D29" s="4"/>
      <c r="E29" s="4"/>
      <c r="F29" s="4"/>
      <c r="G29" s="4"/>
      <c r="H29" s="4"/>
      <c r="I29" s="4"/>
      <c r="J29" s="4"/>
      <c r="K29" s="4"/>
    </row>
    <row r="30" spans="1:11" x14ac:dyDescent="0.25">
      <c r="A30" s="4"/>
      <c r="B30" s="4"/>
      <c r="C30" s="4"/>
      <c r="D30" s="4"/>
      <c r="E30" s="4"/>
      <c r="F30" s="4"/>
      <c r="G30" s="4"/>
      <c r="H30" s="4"/>
      <c r="I30" s="4"/>
      <c r="J30" s="4"/>
      <c r="K30" s="4"/>
    </row>
    <row r="31" spans="1:11" ht="45" x14ac:dyDescent="0.25">
      <c r="A31" s="5" t="s">
        <v>18</v>
      </c>
      <c r="B31" s="5" t="s">
        <v>19</v>
      </c>
      <c r="C31" s="5" t="s">
        <v>0</v>
      </c>
      <c r="D31" s="6" t="s">
        <v>6</v>
      </c>
      <c r="E31" s="4"/>
      <c r="F31" s="24" t="s">
        <v>21</v>
      </c>
      <c r="G31" s="25" t="s">
        <v>22</v>
      </c>
      <c r="H31" s="4"/>
      <c r="I31" s="4"/>
      <c r="J31" s="4"/>
      <c r="K31" s="4"/>
    </row>
    <row r="32" spans="1:11" x14ac:dyDescent="0.25">
      <c r="A32" s="5">
        <v>0</v>
      </c>
      <c r="B32" s="5"/>
      <c r="C32" s="5"/>
      <c r="D32" s="31">
        <f>E14</f>
        <v>1651.9047329881955</v>
      </c>
      <c r="E32" s="4"/>
      <c r="F32" s="24"/>
      <c r="G32" s="26">
        <f>D32</f>
        <v>1651.9047329881955</v>
      </c>
      <c r="H32" s="4"/>
      <c r="I32" s="4"/>
      <c r="J32" s="4"/>
      <c r="K32" s="4"/>
    </row>
    <row r="33" spans="1:11" x14ac:dyDescent="0.25">
      <c r="A33" s="5">
        <v>1</v>
      </c>
      <c r="B33" s="32">
        <v>0.02</v>
      </c>
      <c r="C33" s="8">
        <f t="shared" ref="C33:C39" si="6">D14</f>
        <v>1500</v>
      </c>
      <c r="D33" s="8">
        <f>E15</f>
        <v>1332.1812362808028</v>
      </c>
      <c r="E33" s="4"/>
      <c r="F33" s="27">
        <f t="shared" ref="F33:F39" si="7">C33/(1+B33)^A33</f>
        <v>1470.5882352941176</v>
      </c>
      <c r="G33" s="27">
        <f>D33/(1+B33)^A33</f>
        <v>1306.0600355694144</v>
      </c>
      <c r="H33" s="4"/>
      <c r="I33" s="4"/>
      <c r="J33" s="4"/>
      <c r="K33" s="4"/>
    </row>
    <row r="34" spans="1:11" x14ac:dyDescent="0.25">
      <c r="A34" s="5">
        <v>2</v>
      </c>
      <c r="B34" s="32">
        <v>2.5000000000000001E-2</v>
      </c>
      <c r="C34" s="8">
        <f t="shared" si="6"/>
        <v>1250</v>
      </c>
      <c r="D34" s="8"/>
      <c r="E34" s="4"/>
      <c r="F34" s="27">
        <f t="shared" si="7"/>
        <v>1189.767995240928</v>
      </c>
      <c r="G34" s="27">
        <f t="shared" ref="G34:G39" si="8">D34/(1+B34)^A34</f>
        <v>0</v>
      </c>
      <c r="H34" s="4"/>
      <c r="I34" s="4"/>
      <c r="J34" s="4"/>
      <c r="K34" s="4"/>
    </row>
    <row r="35" spans="1:11" x14ac:dyDescent="0.25">
      <c r="A35" s="5">
        <v>3</v>
      </c>
      <c r="B35" s="32">
        <v>0.03</v>
      </c>
      <c r="C35" s="8">
        <f t="shared" si="6"/>
        <v>1100</v>
      </c>
      <c r="D35" s="8">
        <f>E16</f>
        <v>0</v>
      </c>
      <c r="E35" s="4"/>
      <c r="F35" s="27">
        <f t="shared" si="7"/>
        <v>1006.6558252884755</v>
      </c>
      <c r="G35" s="27">
        <f t="shared" si="8"/>
        <v>0</v>
      </c>
      <c r="H35" s="4"/>
      <c r="I35" s="4"/>
      <c r="J35" s="4"/>
      <c r="K35" s="4"/>
    </row>
    <row r="36" spans="1:11" x14ac:dyDescent="0.25">
      <c r="A36" s="5">
        <v>4</v>
      </c>
      <c r="B36" s="32">
        <v>3.1E-2</v>
      </c>
      <c r="C36" s="8">
        <f t="shared" si="6"/>
        <v>1000</v>
      </c>
      <c r="D36" s="8">
        <f>E17</f>
        <v>0</v>
      </c>
      <c r="E36" s="4"/>
      <c r="F36" s="27">
        <f t="shared" si="7"/>
        <v>885.04497138647559</v>
      </c>
      <c r="G36" s="27">
        <f t="shared" si="8"/>
        <v>0</v>
      </c>
      <c r="H36" s="4"/>
      <c r="I36" s="4"/>
      <c r="J36" s="4"/>
      <c r="K36" s="4"/>
    </row>
    <row r="37" spans="1:11" x14ac:dyDescent="0.25">
      <c r="A37" s="5">
        <v>5</v>
      </c>
      <c r="B37" s="32">
        <v>3.2000000000000001E-2</v>
      </c>
      <c r="C37" s="8">
        <f t="shared" si="6"/>
        <v>900</v>
      </c>
      <c r="D37" s="8">
        <f>E18</f>
        <v>0</v>
      </c>
      <c r="E37" s="4"/>
      <c r="F37" s="27">
        <f t="shared" si="7"/>
        <v>768.85425641593679</v>
      </c>
      <c r="G37" s="27">
        <f t="shared" si="8"/>
        <v>0</v>
      </c>
      <c r="H37" s="4"/>
      <c r="I37" s="4"/>
      <c r="J37" s="4"/>
      <c r="K37" s="4"/>
    </row>
    <row r="38" spans="1:11" x14ac:dyDescent="0.25">
      <c r="A38" s="5">
        <v>6</v>
      </c>
      <c r="B38" s="32">
        <v>3.3000000000000002E-2</v>
      </c>
      <c r="C38" s="8">
        <f t="shared" si="6"/>
        <v>800</v>
      </c>
      <c r="D38" s="8">
        <f>E19</f>
        <v>0</v>
      </c>
      <c r="E38" s="4"/>
      <c r="F38" s="27">
        <f t="shared" si="7"/>
        <v>658.39732524230396</v>
      </c>
      <c r="G38" s="27">
        <f t="shared" si="8"/>
        <v>0</v>
      </c>
      <c r="H38" s="4"/>
      <c r="I38" s="4"/>
      <c r="J38" s="4"/>
      <c r="K38" s="4"/>
    </row>
    <row r="39" spans="1:11" x14ac:dyDescent="0.25">
      <c r="A39" s="5">
        <v>7</v>
      </c>
      <c r="B39" s="32">
        <v>3.5000000000000003E-2</v>
      </c>
      <c r="C39" s="8">
        <f t="shared" si="6"/>
        <v>750</v>
      </c>
      <c r="D39" s="8">
        <f>E20</f>
        <v>0</v>
      </c>
      <c r="E39" s="4"/>
      <c r="F39" s="27">
        <f t="shared" si="7"/>
        <v>589.49322051286435</v>
      </c>
      <c r="G39" s="27">
        <f t="shared" si="8"/>
        <v>0</v>
      </c>
      <c r="H39" s="4"/>
      <c r="I39" s="4"/>
      <c r="J39" s="4"/>
      <c r="K39" s="4"/>
    </row>
    <row r="40" spans="1:11" ht="30" x14ac:dyDescent="0.25">
      <c r="A40" s="33" t="s">
        <v>20</v>
      </c>
      <c r="B40" s="7"/>
      <c r="C40" s="8">
        <f>F40</f>
        <v>6568.8018293811019</v>
      </c>
      <c r="D40" s="8">
        <f>G40</f>
        <v>2957.9647685576101</v>
      </c>
      <c r="E40" s="4"/>
      <c r="F40" s="27">
        <f>SUM(F33:F39)</f>
        <v>6568.8018293811019</v>
      </c>
      <c r="G40" s="27">
        <f>SUM(G32:G39)</f>
        <v>2957.9647685576101</v>
      </c>
      <c r="H40" s="4"/>
      <c r="I40" s="4"/>
      <c r="J40" s="4"/>
      <c r="K40" s="4"/>
    </row>
    <row r="41" spans="1:11" ht="45" x14ac:dyDescent="0.25">
      <c r="A41" s="34" t="s">
        <v>23</v>
      </c>
      <c r="B41" s="35">
        <f>C40-D40</f>
        <v>3610.8370608234918</v>
      </c>
      <c r="C41" s="4"/>
      <c r="D41" s="4"/>
      <c r="E41" s="4"/>
      <c r="F41" s="4"/>
      <c r="G41" s="4"/>
      <c r="H41" s="4"/>
      <c r="I41" s="4"/>
      <c r="J41" s="4"/>
      <c r="K41" s="4"/>
    </row>
    <row r="42" spans="1:11" x14ac:dyDescent="0.25">
      <c r="A42" s="39"/>
      <c r="B42" s="27"/>
      <c r="C42" s="4"/>
      <c r="D42" s="4"/>
      <c r="E42" s="4"/>
      <c r="F42" s="4"/>
      <c r="G42" s="4"/>
      <c r="H42" s="4"/>
      <c r="I42" s="4"/>
      <c r="J42" s="4"/>
      <c r="K42" s="4"/>
    </row>
    <row r="43" spans="1:11" x14ac:dyDescent="0.25">
      <c r="A43" s="36" t="s">
        <v>51</v>
      </c>
      <c r="B43" s="27"/>
      <c r="C43" s="4"/>
      <c r="D43" s="4"/>
      <c r="E43" s="4"/>
      <c r="F43" s="4"/>
      <c r="G43" s="4"/>
      <c r="H43" s="4"/>
      <c r="I43" s="4"/>
      <c r="J43" s="4"/>
      <c r="K43" s="4"/>
    </row>
    <row r="44" spans="1:11" x14ac:dyDescent="0.25">
      <c r="A44" s="4"/>
      <c r="B44" s="4"/>
      <c r="C44" s="4"/>
      <c r="D44" s="4"/>
      <c r="E44" s="4"/>
      <c r="F44" s="4"/>
      <c r="G44" s="4"/>
      <c r="H44" s="4"/>
      <c r="I44" s="4"/>
      <c r="J44" s="4"/>
      <c r="K44" s="4"/>
    </row>
    <row r="45" spans="1:11" x14ac:dyDescent="0.25">
      <c r="A45" s="4" t="s">
        <v>26</v>
      </c>
      <c r="B45" s="4"/>
      <c r="C45" s="4"/>
      <c r="D45" s="4"/>
      <c r="E45" s="4"/>
      <c r="F45" s="4"/>
      <c r="G45" s="4"/>
      <c r="H45" s="4"/>
      <c r="I45" s="4"/>
      <c r="J45" s="4"/>
      <c r="K45" s="4"/>
    </row>
    <row r="46" spans="1:11" x14ac:dyDescent="0.25">
      <c r="A46" s="4"/>
      <c r="B46" s="4"/>
      <c r="C46" s="4"/>
      <c r="D46" s="4"/>
      <c r="E46" s="4"/>
      <c r="F46" s="4"/>
      <c r="G46" s="4"/>
      <c r="H46" s="4"/>
      <c r="I46" s="4"/>
      <c r="J46" s="4"/>
      <c r="K46" s="4"/>
    </row>
    <row r="47" spans="1:11" ht="75" x14ac:dyDescent="0.25">
      <c r="A47" s="5" t="s">
        <v>16</v>
      </c>
      <c r="B47" s="6" t="s">
        <v>1</v>
      </c>
      <c r="C47" s="6" t="s">
        <v>8</v>
      </c>
      <c r="D47" s="5" t="s">
        <v>0</v>
      </c>
      <c r="E47" s="6" t="s">
        <v>6</v>
      </c>
      <c r="F47" s="6" t="s">
        <v>7</v>
      </c>
      <c r="G47" s="6" t="s">
        <v>13</v>
      </c>
      <c r="H47" s="6" t="s">
        <v>9</v>
      </c>
      <c r="I47" s="25"/>
      <c r="J47" s="24"/>
      <c r="K47" s="25"/>
    </row>
    <row r="48" spans="1:11" x14ac:dyDescent="0.25">
      <c r="A48" s="7">
        <v>1</v>
      </c>
      <c r="B48" s="3">
        <v>100000</v>
      </c>
      <c r="C48" s="3">
        <v>4000</v>
      </c>
      <c r="D48" s="3">
        <v>1000</v>
      </c>
      <c r="E48" s="8">
        <f>$C$61*C48</f>
        <v>2234.6810194395493</v>
      </c>
      <c r="F48" s="9">
        <f>NPV($C$60,D49:D$57)-NPV($C$60,C49:C$57)*(1+$C$60)*$C$61</f>
        <v>1346.4150704115273</v>
      </c>
      <c r="G48" s="8">
        <f>C48-E48</f>
        <v>1765.3189805604507</v>
      </c>
      <c r="H48" s="8">
        <f>(G48)*(1+$C$60)-$C$62*B48</f>
        <v>449.07633094641915</v>
      </c>
      <c r="I48" s="27"/>
      <c r="J48" s="27"/>
      <c r="K48" s="20"/>
    </row>
    <row r="49" spans="1:11" x14ac:dyDescent="0.25">
      <c r="A49" s="7">
        <v>2</v>
      </c>
      <c r="B49" s="3">
        <v>96000</v>
      </c>
      <c r="C49" s="3">
        <v>3800</v>
      </c>
      <c r="D49" s="3">
        <v>1000</v>
      </c>
      <c r="E49" s="8">
        <f t="shared" ref="E49:E57" si="9">$C$61*C49</f>
        <v>2122.9469684675719</v>
      </c>
      <c r="F49" s="9">
        <f>NPV($C$60,D50:D$57)-NPV($C$60,C50:C$57)*(1+$C$60)*$C$61</f>
        <v>2642.8301408230573</v>
      </c>
      <c r="G49" s="8">
        <f t="shared" ref="G49:G52" si="10">C49-E49</f>
        <v>1677.0530315324281</v>
      </c>
      <c r="H49" s="8">
        <f>(H48+G49)*(1+$C$60)-$C$62*B49</f>
        <v>884.10757590641811</v>
      </c>
      <c r="I49" s="27"/>
      <c r="J49" s="27"/>
      <c r="K49" s="20"/>
    </row>
    <row r="50" spans="1:11" x14ac:dyDescent="0.25">
      <c r="A50" s="7">
        <v>3</v>
      </c>
      <c r="B50" s="3">
        <v>85000</v>
      </c>
      <c r="C50" s="3">
        <v>3400</v>
      </c>
      <c r="D50" s="3">
        <v>1400</v>
      </c>
      <c r="E50" s="8">
        <f t="shared" si="9"/>
        <v>1899.4788665236169</v>
      </c>
      <c r="F50" s="9">
        <f>NPV($C$60,D51:D$57)-NPV($C$60,C51:C$57)*(1+$C$60)*$C$61</f>
        <v>3369.4244577140066</v>
      </c>
      <c r="G50" s="8">
        <f t="shared" si="10"/>
        <v>1500.5211334763831</v>
      </c>
      <c r="H50" s="8">
        <f t="shared" ref="H50:H57" si="11">(H49+G50)*(1+$C$60)-$C$62*B50</f>
        <v>1310.0278360061957</v>
      </c>
      <c r="I50" s="27"/>
      <c r="J50" s="27"/>
      <c r="K50" s="20"/>
    </row>
    <row r="51" spans="1:11" x14ac:dyDescent="0.25">
      <c r="A51" s="7">
        <v>4</v>
      </c>
      <c r="B51" s="3">
        <v>75000</v>
      </c>
      <c r="C51" s="3">
        <v>3050</v>
      </c>
      <c r="D51" s="3">
        <v>1500</v>
      </c>
      <c r="E51" s="8">
        <f t="shared" si="9"/>
        <v>1703.9442773226563</v>
      </c>
      <c r="F51" s="9">
        <f>NPV($C$60,D52:D$57)-NPV($C$60,C52:C$57)*(1+$C$60)*$C$61</f>
        <v>3827.0371717884964</v>
      </c>
      <c r="G51" s="8">
        <f t="shared" si="10"/>
        <v>1346.0557226773437</v>
      </c>
      <c r="H51" s="8">
        <f t="shared" si="11"/>
        <v>1735.5062876361758</v>
      </c>
      <c r="I51" s="27"/>
      <c r="J51" s="27"/>
      <c r="K51" s="20"/>
    </row>
    <row r="52" spans="1:11" x14ac:dyDescent="0.25">
      <c r="A52" s="7">
        <v>5</v>
      </c>
      <c r="B52" s="3">
        <v>60000</v>
      </c>
      <c r="C52" s="3">
        <v>2440</v>
      </c>
      <c r="D52" s="3">
        <v>1300</v>
      </c>
      <c r="E52" s="8">
        <f t="shared" si="9"/>
        <v>1363.155421858125</v>
      </c>
      <c r="F52" s="9">
        <f>NPV($C$60,D53:D$57)-NPV($C$60,C53:C$57)*(1+$C$60)*$C$61</f>
        <v>4149.7022233289526</v>
      </c>
      <c r="G52" s="8">
        <f t="shared" si="10"/>
        <v>1076.844578141875</v>
      </c>
      <c r="H52" s="8">
        <f t="shared" si="11"/>
        <v>2110.2632498817211</v>
      </c>
      <c r="I52" s="27"/>
      <c r="J52" s="27"/>
      <c r="K52" s="20"/>
    </row>
    <row r="53" spans="1:11" x14ac:dyDescent="0.25">
      <c r="A53" s="7">
        <v>6</v>
      </c>
      <c r="B53" s="3">
        <v>50000</v>
      </c>
      <c r="C53" s="9"/>
      <c r="D53" s="3">
        <v>1150</v>
      </c>
      <c r="E53" s="8">
        <f t="shared" si="9"/>
        <v>0</v>
      </c>
      <c r="F53" s="9">
        <f>NPV($C$60,D54:D$57)-NPV($C$60,C54:C$57)*(1+$C$60)*$C$61</f>
        <v>3207.1873344954006</v>
      </c>
      <c r="G53" s="7"/>
      <c r="H53" s="8">
        <f t="shared" si="11"/>
        <v>1513.5221130547804</v>
      </c>
      <c r="I53" s="27"/>
      <c r="J53" s="27"/>
      <c r="K53" s="20"/>
    </row>
    <row r="54" spans="1:11" x14ac:dyDescent="0.25">
      <c r="A54" s="7">
        <v>7</v>
      </c>
      <c r="B54" s="3">
        <v>40000</v>
      </c>
      <c r="C54" s="9"/>
      <c r="D54" s="3">
        <v>1050</v>
      </c>
      <c r="E54" s="8">
        <f t="shared" si="9"/>
        <v>0</v>
      </c>
      <c r="F54" s="9">
        <f>NPV($C$60,D55:D$57)-NPV($C$60,C55:C$57)*(1+$C$60)*$C$61</f>
        <v>2317.5467012201702</v>
      </c>
      <c r="G54" s="7"/>
      <c r="H54" s="8">
        <f t="shared" si="11"/>
        <v>1027.3947792506979</v>
      </c>
      <c r="I54" s="27"/>
      <c r="J54" s="27"/>
      <c r="K54" s="20"/>
    </row>
    <row r="55" spans="1:11" x14ac:dyDescent="0.25">
      <c r="A55" s="7">
        <v>8</v>
      </c>
      <c r="B55" s="3">
        <v>32000</v>
      </c>
      <c r="C55" s="9"/>
      <c r="D55" s="3">
        <v>940</v>
      </c>
      <c r="E55" s="8">
        <f t="shared" si="9"/>
        <v>0</v>
      </c>
      <c r="F55" s="9">
        <f>NPV($C$60,D56:D$57)-NPV($C$60,C56:C$57)*(1+$C$60)*$C$61</f>
        <v>1493.424036281179</v>
      </c>
      <c r="G55" s="7"/>
      <c r="H55" s="8">
        <f t="shared" si="11"/>
        <v>629.32176664777558</v>
      </c>
      <c r="I55" s="27"/>
      <c r="J55" s="27"/>
      <c r="K55" s="20"/>
    </row>
    <row r="56" spans="1:11" x14ac:dyDescent="0.25">
      <c r="A56" s="7">
        <v>9</v>
      </c>
      <c r="B56" s="3">
        <v>28000</v>
      </c>
      <c r="C56" s="9"/>
      <c r="D56" s="3">
        <v>830</v>
      </c>
      <c r="E56" s="8">
        <f t="shared" si="9"/>
        <v>0</v>
      </c>
      <c r="F56" s="9">
        <f>NPV($C$60,D57:D$57)-NPV($C$60,C57:C$57)*(1+$C$60)*$C$61</f>
        <v>738.09523809523807</v>
      </c>
      <c r="G56" s="7"/>
      <c r="H56" s="8">
        <f t="shared" si="11"/>
        <v>267.52544736038931</v>
      </c>
      <c r="I56" s="27"/>
      <c r="J56" s="27"/>
      <c r="K56" s="20"/>
    </row>
    <row r="57" spans="1:11" x14ac:dyDescent="0.25">
      <c r="A57" s="7">
        <v>10</v>
      </c>
      <c r="B57" s="3">
        <v>20000</v>
      </c>
      <c r="C57" s="9"/>
      <c r="D57" s="3">
        <v>775</v>
      </c>
      <c r="E57" s="8">
        <f t="shared" si="9"/>
        <v>0</v>
      </c>
      <c r="F57" s="9"/>
      <c r="G57" s="7"/>
      <c r="H57" s="8">
        <f t="shared" si="11"/>
        <v>-1.9895196601282805E-12</v>
      </c>
      <c r="I57" s="27"/>
      <c r="J57" s="27"/>
      <c r="K57" s="20"/>
    </row>
    <row r="58" spans="1:11" x14ac:dyDescent="0.25">
      <c r="A58" s="11" t="s">
        <v>5</v>
      </c>
      <c r="B58" s="12">
        <f>NPV(C60,B48:B57)</f>
        <v>482177.57398960984</v>
      </c>
      <c r="C58" s="9">
        <f>NPV(C60,C48:C52)*(1+C60)</f>
        <v>15345.046559818182</v>
      </c>
      <c r="D58" s="8">
        <f>NPV(C60,D48:D57)</f>
        <v>8572.8210724104611</v>
      </c>
      <c r="E58" s="7"/>
      <c r="F58" s="7"/>
      <c r="G58" s="9">
        <f>NPV($C$23,G48:G52)*(1+C60)</f>
        <v>6772.2254874077216</v>
      </c>
      <c r="H58" s="7"/>
      <c r="I58" s="4"/>
      <c r="J58" s="4"/>
      <c r="K58" s="4"/>
    </row>
    <row r="59" spans="1:11" x14ac:dyDescent="0.25">
      <c r="A59" s="13"/>
      <c r="B59" s="14"/>
      <c r="C59" s="14"/>
      <c r="D59" s="15"/>
      <c r="E59" s="14"/>
      <c r="F59" s="14"/>
      <c r="G59" s="14"/>
      <c r="H59" s="14"/>
      <c r="I59" s="4"/>
      <c r="J59" s="4"/>
      <c r="K59" s="19"/>
    </row>
    <row r="60" spans="1:11" x14ac:dyDescent="0.25">
      <c r="A60" s="17" t="s">
        <v>2</v>
      </c>
      <c r="B60" s="4"/>
      <c r="C60" s="18">
        <v>0.05</v>
      </c>
      <c r="D60" s="4"/>
      <c r="E60" s="4"/>
      <c r="F60" s="4"/>
      <c r="G60" s="4"/>
      <c r="H60" s="4"/>
      <c r="I60" s="4"/>
      <c r="J60" s="4"/>
      <c r="K60" s="19"/>
    </row>
    <row r="61" spans="1:11" x14ac:dyDescent="0.25">
      <c r="A61" s="17" t="s">
        <v>4</v>
      </c>
      <c r="B61" s="4"/>
      <c r="C61" s="20">
        <f>D58/C58</f>
        <v>0.55867025485988731</v>
      </c>
      <c r="D61" s="4"/>
      <c r="E61" s="4"/>
      <c r="F61" s="4"/>
      <c r="G61" s="4"/>
      <c r="H61" s="4"/>
      <c r="I61" s="4"/>
      <c r="J61" s="4"/>
      <c r="K61" s="19"/>
    </row>
    <row r="62" spans="1:11" x14ac:dyDescent="0.25">
      <c r="A62" s="17" t="s">
        <v>14</v>
      </c>
      <c r="B62" s="4"/>
      <c r="C62" s="20">
        <f>G58/B58</f>
        <v>1.404508598642054E-2</v>
      </c>
      <c r="D62" s="4"/>
      <c r="E62" s="4"/>
      <c r="F62" s="4"/>
      <c r="G62" s="4"/>
      <c r="H62" s="4"/>
      <c r="I62" s="4"/>
      <c r="J62" s="4"/>
      <c r="K62" s="19"/>
    </row>
    <row r="63" spans="1:11" x14ac:dyDescent="0.25">
      <c r="A63" s="17"/>
      <c r="B63" s="4"/>
      <c r="C63" s="4"/>
      <c r="D63" s="4"/>
      <c r="E63" s="4"/>
      <c r="F63" s="4"/>
      <c r="G63" s="4"/>
      <c r="H63" s="4"/>
      <c r="I63" s="4"/>
      <c r="J63" s="4"/>
      <c r="K63" s="19"/>
    </row>
    <row r="64" spans="1:11" x14ac:dyDescent="0.25">
      <c r="A64" s="21" t="s">
        <v>3</v>
      </c>
      <c r="B64" s="22"/>
      <c r="C64" s="22"/>
      <c r="D64" s="22"/>
      <c r="E64" s="22"/>
      <c r="F64" s="22"/>
      <c r="G64" s="22"/>
      <c r="H64" s="22"/>
      <c r="I64" s="22"/>
      <c r="J64" s="22"/>
      <c r="K64" s="23"/>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Disclaimer</vt:lpstr>
      <vt:lpstr>Tables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2024-11-18T20:39:40Z</dcterms:created>
  <dcterms:modified xsi:type="dcterms:W3CDTF">2024-11-18T20:39:54Z</dcterms:modified>
</cp:coreProperties>
</file>